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45" yWindow="65491" windowWidth="10065" windowHeight="9120" tabRatio="841" activeTab="1"/>
  </bookViews>
  <sheets>
    <sheet name="Condensed BS" sheetId="1" r:id="rId1"/>
    <sheet name="Condensed IS" sheetId="2" r:id="rId2"/>
    <sheet name="Condensed IS (hide)" sheetId="3" state="hidden" r:id="rId3"/>
    <sheet name="Condensed Equity" sheetId="4" r:id="rId4"/>
    <sheet name="Condensed CF" sheetId="5" state="hidden" r:id="rId5"/>
    <sheet name="Condensed CF "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c">#REF!</definedName>
    <definedName name="\f" localSheetId="0">'Condensed BS'!#REF!</definedName>
    <definedName name="\f">#REF!</definedName>
    <definedName name="\p">#REF!</definedName>
    <definedName name="_Regression_Int" localSheetId="0" hidden="1">1</definedName>
    <definedName name="DATE">'[1]TB'!#REF!</definedName>
    <definedName name="PLSchedule">#REF!</definedName>
    <definedName name="_xlnm.Print_Area" localSheetId="0">'Condensed BS'!$A$1:$E$69</definedName>
    <definedName name="_xlnm.Print_Area" localSheetId="4">'Condensed CF'!$A$1:$J$91</definedName>
    <definedName name="_xlnm.Print_Area" localSheetId="5">'Condensed CF '!$A$1:$J$105</definedName>
    <definedName name="_xlnm.Print_Area" localSheetId="3">'Condensed Equity'!$A$1:$L$43</definedName>
    <definedName name="_xlnm.Print_Area" localSheetId="1">'Condensed IS'!$A$1:$K$55</definedName>
    <definedName name="_xlnm.Print_Area" localSheetId="2">'Condensed IS (hide)'!$A$1:$K$64</definedName>
    <definedName name="Print_Area_MI" localSheetId="0">'Condensed BS'!#REF!</definedName>
    <definedName name="Print_Area_MI">#REF!</definedName>
    <definedName name="SCHEDULE">'[2]Con P&amp;L'!#REF!</definedName>
    <definedName name="Z_2910148E_4791_4A0B_A81E_449D2A5EEBFD_.wvu.Cols" localSheetId="4" hidden="1">'Condensed CF'!#REF!</definedName>
    <definedName name="Z_2910148E_4791_4A0B_A81E_449D2A5EEBFD_.wvu.Cols" localSheetId="5" hidden="1">'Condensed CF '!#REF!</definedName>
    <definedName name="Z_2910148E_4791_4A0B_A81E_449D2A5EEBFD_.wvu.PrintArea" localSheetId="0" hidden="1">'Condensed BS'!$A$1:$E$68</definedName>
    <definedName name="Z_2910148E_4791_4A0B_A81E_449D2A5EEBFD_.wvu.PrintArea" localSheetId="4" hidden="1">'Condensed CF'!$A$1:$J$53</definedName>
    <definedName name="Z_2910148E_4791_4A0B_A81E_449D2A5EEBFD_.wvu.PrintArea" localSheetId="5" hidden="1">'Condensed CF '!$A$1:$J$70</definedName>
    <definedName name="Z_2910148E_4791_4A0B_A81E_449D2A5EEBFD_.wvu.PrintArea" localSheetId="2" hidden="1">'Condensed IS (hide)'!$A$1:$S$65</definedName>
    <definedName name="Z_2910148E_4791_4A0B_A81E_449D2A5EEBFD_.wvu.Rows" localSheetId="3" hidden="1">'Condensed Equity'!#REF!</definedName>
    <definedName name="Z_35DC6002_0DF5_4C61_9A86_6887B2C6C6C5_.wvu.Cols" localSheetId="4" hidden="1">'Condensed CF'!#REF!</definedName>
    <definedName name="Z_35DC6002_0DF5_4C61_9A86_6887B2C6C6C5_.wvu.Cols" localSheetId="5" hidden="1">'Condensed CF '!#REF!</definedName>
    <definedName name="Z_35DC6002_0DF5_4C61_9A86_6887B2C6C6C5_.wvu.PrintArea" localSheetId="0" hidden="1">'Condensed BS'!$A$1:$E$68</definedName>
    <definedName name="Z_35DC6002_0DF5_4C61_9A86_6887B2C6C6C5_.wvu.PrintArea" localSheetId="4" hidden="1">'Condensed CF'!$A$1:$J$53</definedName>
    <definedName name="Z_35DC6002_0DF5_4C61_9A86_6887B2C6C6C5_.wvu.PrintArea" localSheetId="5" hidden="1">'Condensed CF '!$A$1:$J$70</definedName>
    <definedName name="Z_35DC6002_0DF5_4C61_9A86_6887B2C6C6C5_.wvu.PrintArea" localSheetId="2" hidden="1">'Condensed IS (hide)'!$A$1:$S$65</definedName>
    <definedName name="Z_35DC6002_0DF5_4C61_9A86_6887B2C6C6C5_.wvu.Rows" localSheetId="0" hidden="1">'Condensed BS'!$72:$72</definedName>
    <definedName name="Z_35DC6002_0DF5_4C61_9A86_6887B2C6C6C5_.wvu.Rows" localSheetId="3" hidden="1">'Condensed Equity'!#REF!</definedName>
    <definedName name="Z_64645A4D_483E_48A8_9D94_9F1111D60458_.wvu.Cols" localSheetId="4" hidden="1">'Condensed CF'!#REF!</definedName>
    <definedName name="Z_64645A4D_483E_48A8_9D94_9F1111D60458_.wvu.Cols" localSheetId="5" hidden="1">'Condensed CF '!#REF!</definedName>
    <definedName name="Z_64645A4D_483E_48A8_9D94_9F1111D60458_.wvu.PrintArea" localSheetId="0" hidden="1">'Condensed BS'!$A$1:$E$68</definedName>
    <definedName name="Z_64645A4D_483E_48A8_9D94_9F1111D60458_.wvu.PrintArea" localSheetId="4" hidden="1">'Condensed CF'!$A$1:$J$53</definedName>
    <definedName name="Z_64645A4D_483E_48A8_9D94_9F1111D60458_.wvu.PrintArea" localSheetId="5" hidden="1">'Condensed CF '!$A$1:$J$70</definedName>
    <definedName name="Z_64645A4D_483E_48A8_9D94_9F1111D60458_.wvu.PrintArea" localSheetId="2" hidden="1">'Condensed IS (hide)'!$A$1:$S$65</definedName>
    <definedName name="Z_64645A4D_483E_48A8_9D94_9F1111D60458_.wvu.Rows" localSheetId="0" hidden="1">'Condensed BS'!$72:$72</definedName>
    <definedName name="Z_64645A4D_483E_48A8_9D94_9F1111D60458_.wvu.Rows" localSheetId="3" hidden="1">'Condensed Equity'!#REF!</definedName>
    <definedName name="Z_6C68C715_4B36_461F_9701_5A5B14AE6E88_.wvu.Cols" localSheetId="4" hidden="1">'Condensed CF'!#REF!</definedName>
    <definedName name="Z_6C68C715_4B36_461F_9701_5A5B14AE6E88_.wvu.Cols" localSheetId="5" hidden="1">'Condensed CF '!#REF!</definedName>
    <definedName name="Z_6C68C715_4B36_461F_9701_5A5B14AE6E88_.wvu.PrintArea" localSheetId="0" hidden="1">'Condensed BS'!$A$1:$E$68</definedName>
    <definedName name="Z_6C68C715_4B36_461F_9701_5A5B14AE6E88_.wvu.PrintArea" localSheetId="4" hidden="1">'Condensed CF'!$A$1:$J$53</definedName>
    <definedName name="Z_6C68C715_4B36_461F_9701_5A5B14AE6E88_.wvu.PrintArea" localSheetId="5" hidden="1">'Condensed CF '!$A$1:$J$70</definedName>
    <definedName name="Z_6C68C715_4B36_461F_9701_5A5B14AE6E88_.wvu.PrintArea" localSheetId="2" hidden="1">'Condensed IS (hide)'!$A$1:$S$65</definedName>
    <definedName name="Z_6C68C715_4B36_461F_9701_5A5B14AE6E88_.wvu.Rows" localSheetId="0" hidden="1">'Condensed BS'!$72:$72</definedName>
    <definedName name="Z_6C68C715_4B36_461F_9701_5A5B14AE6E88_.wvu.Rows" localSheetId="3" hidden="1">'Condensed Equity'!#REF!</definedName>
    <definedName name="Z_7BDA2C0E_A3ED_4D54_A85A_924D0238D0FF_.wvu.Cols" localSheetId="4" hidden="1">'Condensed CF'!#REF!</definedName>
    <definedName name="Z_7BDA2C0E_A3ED_4D54_A85A_924D0238D0FF_.wvu.Cols" localSheetId="5" hidden="1">'Condensed CF '!#REF!</definedName>
    <definedName name="Z_7BDA2C0E_A3ED_4D54_A85A_924D0238D0FF_.wvu.Cols" localSheetId="2" hidden="1">'Condensed IS (hide)'!#REF!</definedName>
    <definedName name="Z_7BDA2C0E_A3ED_4D54_A85A_924D0238D0FF_.wvu.PrintArea" localSheetId="0" hidden="1">'Condensed BS'!$A$1:$E$68</definedName>
    <definedName name="Z_7BDA2C0E_A3ED_4D54_A85A_924D0238D0FF_.wvu.PrintArea" localSheetId="4" hidden="1">'Condensed CF'!$A$1:$J$53</definedName>
    <definedName name="Z_7BDA2C0E_A3ED_4D54_A85A_924D0238D0FF_.wvu.PrintArea" localSheetId="5" hidden="1">'Condensed CF '!$A$1:$J$70</definedName>
    <definedName name="Z_7BDA2C0E_A3ED_4D54_A85A_924D0238D0FF_.wvu.PrintArea" localSheetId="2" hidden="1">'Condensed IS (hide)'!$A$1:$S$65</definedName>
    <definedName name="Z_7BDA2C0E_A3ED_4D54_A85A_924D0238D0FF_.wvu.Rows" localSheetId="0" hidden="1">'Condensed BS'!#REF!,'Condensed BS'!#REF!,'Condensed BS'!#REF!,'Condensed BS'!$72:$72</definedName>
    <definedName name="Z_7BDA2C0E_A3ED_4D54_A85A_924D0238D0FF_.wvu.Rows" localSheetId="3" hidden="1">'Condensed Equity'!#REF!</definedName>
    <definedName name="Z_B13E753B_3C86_499A_9860_EC6F5F070F28_.wvu.Cols" localSheetId="4" hidden="1">'Condensed CF'!#REF!</definedName>
    <definedName name="Z_B13E753B_3C86_499A_9860_EC6F5F070F28_.wvu.Cols" localSheetId="5" hidden="1">'Condensed CF '!#REF!</definedName>
    <definedName name="Z_B13E753B_3C86_499A_9860_EC6F5F070F28_.wvu.PrintArea" localSheetId="0" hidden="1">'Condensed BS'!$A$1:$E$68</definedName>
    <definedName name="Z_B13E753B_3C86_499A_9860_EC6F5F070F28_.wvu.PrintArea" localSheetId="4" hidden="1">'Condensed CF'!$A$1:$J$53</definedName>
    <definedName name="Z_B13E753B_3C86_499A_9860_EC6F5F070F28_.wvu.PrintArea" localSheetId="5" hidden="1">'Condensed CF '!$A$1:$J$70</definedName>
    <definedName name="Z_B13E753B_3C86_499A_9860_EC6F5F070F28_.wvu.PrintArea" localSheetId="2" hidden="1">'Condensed IS (hide)'!$A$1:$S$65</definedName>
    <definedName name="Z_B13E753B_3C86_499A_9860_EC6F5F070F28_.wvu.Rows" localSheetId="0" hidden="1">'Condensed BS'!$72:$72</definedName>
    <definedName name="Z_B13E753B_3C86_499A_9860_EC6F5F070F28_.wvu.Rows" localSheetId="3" hidden="1">'Condensed Equity'!#REF!</definedName>
    <definedName name="Z_C1F60D29_EC37_46AB_8A3B_713BEE4C26B9_.wvu.Cols" localSheetId="4" hidden="1">'Condensed CF'!#REF!</definedName>
    <definedName name="Z_C1F60D29_EC37_46AB_8A3B_713BEE4C26B9_.wvu.Cols" localSheetId="5" hidden="1">'Condensed CF '!#REF!</definedName>
    <definedName name="Z_C1F60D29_EC37_46AB_8A3B_713BEE4C26B9_.wvu.Cols" localSheetId="2" hidden="1">'Condensed IS (hide)'!#REF!</definedName>
    <definedName name="Z_C1F60D29_EC37_46AB_8A3B_713BEE4C26B9_.wvu.PrintArea" localSheetId="0" hidden="1">'Condensed BS'!$A$1:$E$68</definedName>
    <definedName name="Z_C1F60D29_EC37_46AB_8A3B_713BEE4C26B9_.wvu.PrintArea" localSheetId="4" hidden="1">'Condensed CF'!$A$1:$J$53</definedName>
    <definedName name="Z_C1F60D29_EC37_46AB_8A3B_713BEE4C26B9_.wvu.PrintArea" localSheetId="5" hidden="1">'Condensed CF '!$A$1:$J$70</definedName>
    <definedName name="Z_C1F60D29_EC37_46AB_8A3B_713BEE4C26B9_.wvu.PrintArea" localSheetId="2" hidden="1">'Condensed IS (hide)'!$A$1:$S$65</definedName>
    <definedName name="Z_C1F60D29_EC37_46AB_8A3B_713BEE4C26B9_.wvu.Rows" localSheetId="0" hidden="1">'Condensed BS'!#REF!,'Condensed BS'!#REF!,'Condensed BS'!#REF!,'Condensed BS'!#REF!,'Condensed BS'!$72:$72</definedName>
    <definedName name="Z_C1F60D29_EC37_46AB_8A3B_713BEE4C26B9_.wvu.Rows" localSheetId="3" hidden="1">'Condensed Equity'!#REF!</definedName>
  </definedNames>
  <calcPr fullCalcOnLoad="1"/>
</workbook>
</file>

<file path=xl/comments3.xml><?xml version="1.0" encoding="utf-8"?>
<comments xmlns="http://schemas.openxmlformats.org/spreadsheetml/2006/main">
  <authors>
    <author>mooiling</author>
  </authors>
  <commentList>
    <comment ref="AK41" authorId="0">
      <text>
        <r>
          <rPr>
            <b/>
            <sz val="8"/>
            <rFont val="Tahoma"/>
            <family val="0"/>
          </rPr>
          <t>mooiling:</t>
        </r>
        <r>
          <rPr>
            <sz val="8"/>
            <rFont val="Tahoma"/>
            <family val="0"/>
          </rPr>
          <t xml:space="preserve">
profit b4 tax
</t>
        </r>
      </text>
    </comment>
  </commentList>
</comments>
</file>

<file path=xl/sharedStrings.xml><?xml version="1.0" encoding="utf-8"?>
<sst xmlns="http://schemas.openxmlformats.org/spreadsheetml/2006/main" count="405" uniqueCount="216">
  <si>
    <t>FURQAN BUSINESS ORGANISATION BERHAD ("FBO")</t>
  </si>
  <si>
    <t xml:space="preserve"> </t>
  </si>
  <si>
    <t>Year-to-date</t>
  </si>
  <si>
    <t>Continuing Operations</t>
  </si>
  <si>
    <t xml:space="preserve">  Revenue</t>
  </si>
  <si>
    <t xml:space="preserve">  Expenses excluding finance cost</t>
  </si>
  <si>
    <t xml:space="preserve">  Other operating income</t>
  </si>
  <si>
    <t xml:space="preserve">  Finance cost</t>
  </si>
  <si>
    <t>RM</t>
  </si>
  <si>
    <t>As at</t>
  </si>
  <si>
    <t>Unaudited</t>
  </si>
  <si>
    <t>ASSETS</t>
  </si>
  <si>
    <t>Property, plant and equipment</t>
  </si>
  <si>
    <t>Investment properties</t>
  </si>
  <si>
    <t>Other investments</t>
  </si>
  <si>
    <t>Lease and hire-purchase receivables</t>
  </si>
  <si>
    <t>Goodwill arising on consolidation</t>
  </si>
  <si>
    <t>Current Assets</t>
  </si>
  <si>
    <t>Inventories</t>
  </si>
  <si>
    <t>Current Liabilities</t>
  </si>
  <si>
    <t>Short term borrowings</t>
  </si>
  <si>
    <t>Term loan instruments</t>
  </si>
  <si>
    <t>Term loans</t>
  </si>
  <si>
    <t>Non-Current Assets</t>
  </si>
  <si>
    <t>Total Current Assets</t>
  </si>
  <si>
    <t>Total Non-Current Assets</t>
  </si>
  <si>
    <t>Total Equity</t>
  </si>
  <si>
    <t>Total Current Liabilities</t>
  </si>
  <si>
    <t>Total Liabilities</t>
  </si>
  <si>
    <t>Net asset per share (sen)</t>
  </si>
  <si>
    <t>Land held for development</t>
  </si>
  <si>
    <t>Non-current assets held for sale</t>
  </si>
  <si>
    <t>Property development expenditure</t>
  </si>
  <si>
    <t>Tax recoverable</t>
  </si>
  <si>
    <t>Deferred tax liabilities</t>
  </si>
  <si>
    <t>EQUITY AND LIABILITIES</t>
  </si>
  <si>
    <t>3 months ended</t>
  </si>
  <si>
    <t xml:space="preserve">Term loans </t>
  </si>
  <si>
    <t>Trade and other receivables</t>
  </si>
  <si>
    <t>Trade and other payables</t>
  </si>
  <si>
    <t>Share capital</t>
  </si>
  <si>
    <t>Cash and bank balances</t>
  </si>
  <si>
    <t>Deposits placed with licensed banks</t>
  </si>
  <si>
    <t>TOTAL ASSETS</t>
  </si>
  <si>
    <t>Non-Current Liabilities</t>
  </si>
  <si>
    <t>Total Non-Current Liabilities</t>
  </si>
  <si>
    <t>Hire-purchase payables</t>
  </si>
  <si>
    <t>Provisions for liabilities</t>
  </si>
  <si>
    <t>Tax payable</t>
  </si>
  <si>
    <t>TOTAL EQUITY AND LIABILITIES</t>
  </si>
  <si>
    <t>Profit/(Loss) before taxation</t>
  </si>
  <si>
    <t xml:space="preserve">  Profit/(Loss) from operations</t>
  </si>
  <si>
    <t xml:space="preserve">  Share of results of associate</t>
  </si>
  <si>
    <t>31-Dec-2009</t>
  </si>
  <si>
    <t>UNAUDITED CONDENSED STATEMENT OF FINANCIAL POSITION</t>
  </si>
  <si>
    <t>UNAUDITED CONDENSED CONSOLIDATED STATEMENT OF COMPREHENSIVE INCOME</t>
  </si>
  <si>
    <t>Other comprehensive income, net of tax</t>
  </si>
  <si>
    <t>Total comprehensive income/(loss) for the period</t>
  </si>
  <si>
    <t xml:space="preserve">  Income tax expense</t>
  </si>
  <si>
    <t>Profit/(Loss) from continuing operations</t>
  </si>
  <si>
    <t>Basic, for profit/(loss) from continuing operations</t>
  </si>
  <si>
    <t>Basic, for loss from discontinued operations</t>
  </si>
  <si>
    <t>Basic, for profit/(loss) for the period</t>
  </si>
  <si>
    <t>Diluted</t>
  </si>
  <si>
    <t>Net profit/(loss) for the period</t>
  </si>
  <si>
    <t>Last report</t>
  </si>
  <si>
    <t xml:space="preserve">Last report </t>
  </si>
  <si>
    <t>Reserves</t>
  </si>
  <si>
    <t>Prepaid land lease payments</t>
  </si>
  <si>
    <t>Investment in associate</t>
  </si>
  <si>
    <t>9 months ended</t>
  </si>
  <si>
    <t>31-Dec-2010</t>
  </si>
  <si>
    <t>30-Sept-2010</t>
  </si>
  <si>
    <t>30-Sept-2009</t>
  </si>
  <si>
    <t>12 months ended</t>
  </si>
  <si>
    <t>Assets of disposal group</t>
  </si>
  <si>
    <t>Liabilities of disposal group</t>
  </si>
  <si>
    <t>(excluded DOH)</t>
  </si>
  <si>
    <t>(excluded FBO Leasing &amp; DOH)</t>
  </si>
  <si>
    <t>DOH &amp; LTD</t>
  </si>
  <si>
    <t>6 months ended</t>
  </si>
  <si>
    <t>30-June-2010</t>
  </si>
  <si>
    <t>30-Sep-2010</t>
  </si>
  <si>
    <t>immediate preceding qtr</t>
  </si>
  <si>
    <t>Equity attributable to equity holders of the Company</t>
  </si>
  <si>
    <t>Discontinued operations</t>
  </si>
  <si>
    <t xml:space="preserve">Earnings/(Loss) per ordinary share  attributable to </t>
  </si>
  <si>
    <t xml:space="preserve">  equity holders of the Company (sen)</t>
  </si>
  <si>
    <t>31-Mar-2011</t>
  </si>
  <si>
    <t>Audited</t>
  </si>
  <si>
    <t>UNAUDITED CONDENSED CONSOLIDATED STATEMENT OF CHANGES IN EQUITY</t>
  </si>
  <si>
    <t>Non-distributable</t>
  </si>
  <si>
    <t>Distributable</t>
  </si>
  <si>
    <t xml:space="preserve">Share </t>
  </si>
  <si>
    <t>Revaluation</t>
  </si>
  <si>
    <t>Capital</t>
  </si>
  <si>
    <t>Retained Profits/</t>
  </si>
  <si>
    <t>Reserve</t>
  </si>
  <si>
    <t>(Accumulated Losses)</t>
  </si>
  <si>
    <t>Total</t>
  </si>
  <si>
    <t>- as previous reported</t>
  </si>
  <si>
    <t xml:space="preserve">- reclassification </t>
  </si>
  <si>
    <t>At 31 December 2010</t>
  </si>
  <si>
    <t xml:space="preserve"> UNAUDITED CONDENSED CONSOLIDATED STATEMENT OF CASH FLOWS</t>
  </si>
  <si>
    <t>[Mgt a/c]</t>
  </si>
  <si>
    <t>[Revised]</t>
  </si>
  <si>
    <t>DOHSB &amp; DOH Ltd</t>
  </si>
  <si>
    <t xml:space="preserve">Related </t>
  </si>
  <si>
    <t>party</t>
  </si>
  <si>
    <t>transactions</t>
  </si>
  <si>
    <t>CASH FLOWS FROM/(USED IN) OPERATING ACTIVITIES</t>
  </si>
  <si>
    <t>Profit/(Loss) before income tax expense for the period</t>
  </si>
  <si>
    <t xml:space="preserve"> - Continuing operations</t>
  </si>
  <si>
    <t xml:space="preserve"> - Discontinued operations</t>
  </si>
  <si>
    <t>Adjustments for:</t>
  </si>
  <si>
    <t xml:space="preserve">  Allowance for doubtful debts no longer required</t>
  </si>
  <si>
    <t xml:space="preserve">  Bad debt recovered</t>
  </si>
  <si>
    <t xml:space="preserve">   Non-current assets held for sale</t>
  </si>
  <si>
    <t xml:space="preserve">    Property, plant and equipment</t>
  </si>
  <si>
    <t xml:space="preserve">    Investment in subsidiaries</t>
  </si>
  <si>
    <t xml:space="preserve">    Investment in associate company</t>
  </si>
  <si>
    <t xml:space="preserve">  Interest income</t>
  </si>
  <si>
    <t xml:space="preserve">  Impairment loss on: </t>
  </si>
  <si>
    <t xml:space="preserve">    Other investments</t>
  </si>
  <si>
    <t xml:space="preserve">    Land held for development</t>
  </si>
  <si>
    <t xml:space="preserve">    Prepaid lease payment</t>
  </si>
  <si>
    <t xml:space="preserve">  Interest expense</t>
  </si>
  <si>
    <t xml:space="preserve">  Allowance for doubtful debts</t>
  </si>
  <si>
    <t xml:space="preserve">  Depreciation of property, plant and equipment</t>
  </si>
  <si>
    <t xml:space="preserve">  Net loss on fair value adjustment on: </t>
  </si>
  <si>
    <t xml:space="preserve">    Investment properties</t>
  </si>
  <si>
    <t xml:space="preserve">    Non-current assets held for sale</t>
  </si>
  <si>
    <t xml:space="preserve">  Amortisation of prepaid lease payments</t>
  </si>
  <si>
    <t xml:space="preserve">  Provision for liabilities</t>
  </si>
  <si>
    <t xml:space="preserve">  Written off:</t>
  </si>
  <si>
    <t xml:space="preserve">     Bad debts</t>
  </si>
  <si>
    <t xml:space="preserve">     Property, plant and equipment</t>
  </si>
  <si>
    <t xml:space="preserve">     Inventories</t>
  </si>
  <si>
    <t xml:space="preserve">  Reversal of impairment loss in other investments</t>
  </si>
  <si>
    <t xml:space="preserve">  Unrealised loss on foreign currency exchange</t>
  </si>
  <si>
    <t>Operating Profit/(Loss) Before Working Capital Changes</t>
  </si>
  <si>
    <t>(Increase)/Decrease in:</t>
  </si>
  <si>
    <t xml:space="preserve">  Property development expenditure</t>
  </si>
  <si>
    <t xml:space="preserve">  Inventories</t>
  </si>
  <si>
    <t xml:space="preserve">  Lease and hire-purchase receivables</t>
  </si>
  <si>
    <t xml:space="preserve">  Trade and other receivables</t>
  </si>
  <si>
    <t xml:space="preserve">    </t>
  </si>
  <si>
    <t>Increase/(Decrease) in:</t>
  </si>
  <si>
    <t xml:space="preserve">  Trade and other payables </t>
  </si>
  <si>
    <t>Income tax (paid)/refunded, net</t>
  </si>
  <si>
    <t>Net Operating Cash Flow</t>
  </si>
  <si>
    <t>CASH FLOWS FROM/(USED IN) INVESTING ACTIVITIES</t>
  </si>
  <si>
    <t>Additions to property, plant and equipment</t>
  </si>
  <si>
    <t>Additions to investment in associate</t>
  </si>
  <si>
    <t>Increase in deposits pledged to banks</t>
  </si>
  <si>
    <t>Proceeds from disposal of non-current assets held for sale</t>
  </si>
  <si>
    <t>Proceeds from disposal of investment properties</t>
  </si>
  <si>
    <t>Proceeds from disposal of an associates company</t>
  </si>
  <si>
    <t>Acquisition of prepaid land lease payments</t>
  </si>
  <si>
    <t>Interest received</t>
  </si>
  <si>
    <t>Proceeds from disposal of property, plant and equipment</t>
  </si>
  <si>
    <t>Net cash (out)/inflow from disposal of subsidiaries*</t>
  </si>
  <si>
    <t>Net Investing Cash Flow</t>
  </si>
  <si>
    <t>CASH FLOWS FROM/(USED IN) FINANCING ACTIVITIES</t>
  </si>
  <si>
    <t>Drawdown/(Repayment) of term loans, net</t>
  </si>
  <si>
    <t>Interest paid</t>
  </si>
  <si>
    <t>Increased in short term borrowings</t>
  </si>
  <si>
    <t>Repayment of term loan instruments</t>
  </si>
  <si>
    <t>Net addition of hire-purchase payables</t>
  </si>
  <si>
    <t>Net Financing Cash Flow</t>
  </si>
  <si>
    <t>NET INCREASE/(DECREASE) IN CASH AND CASH EQUIVALENTS</t>
  </si>
  <si>
    <t>NET CASH FLOW FROM DISCONTINUED OPERATIONS*</t>
  </si>
  <si>
    <t>CASH AND CASH EQUIVALENTS AT BEGINNING OF PERIOD</t>
  </si>
  <si>
    <t>CASH AND CASH EQUIVALENTS AT END OF PERIOD</t>
  </si>
  <si>
    <t>CASH AND CASH EQUIVALENTS AT END OF PERIOD COMPRISE THE FOLLOWING:</t>
  </si>
  <si>
    <t>Housing Development Account</t>
  </si>
  <si>
    <t xml:space="preserve"> Bank overdrafts</t>
  </si>
  <si>
    <t>Add : Bank balances and deposits from discontinued operations (included in Assets held for disposal)</t>
  </si>
  <si>
    <t>Less : Deposits pledged with licensed bank</t>
  </si>
  <si>
    <t>At 1 January 2010</t>
  </si>
  <si>
    <t>At 31 December 2010 as restated</t>
  </si>
  <si>
    <t>The Condensed Consolidated Statement of Changes in Equity should be read in conjunction with the audited financial statements for the year ended 31 December 2010 and the accompanying explanatory notes attached to the interim financial statements.</t>
  </si>
  <si>
    <t>Profit/(Loss) from discontinued operations</t>
  </si>
  <si>
    <t>ok</t>
  </si>
  <si>
    <t>The Condensed Consolidated Statement of Comprehensive Income should be read in conjunction with the audited financial statements for the year ended 31 December 2010 and the accompanying explanatory notes attached to the interim financial statements.</t>
  </si>
  <si>
    <t>The Condensed Consolidated Statement of Financial Position should be read in conjunction with the audited financial statements for the year ended 31 December 2010 and the accompanying explanatory notes attached to the interim financial statements.</t>
  </si>
  <si>
    <t>Fair Value</t>
  </si>
  <si>
    <t>Effect of adopting FRS 139</t>
  </si>
  <si>
    <t>Realisation of fair value reserves for disposal group</t>
  </si>
  <si>
    <t>Total comprehensive income</t>
  </si>
  <si>
    <t>The Condensed Consolidated Statement of Cash Flows should be read in conjunction with the audited financial statements for the year ended 31 December 2010 and the accompanying explanatory notes attached to the interim financial statements.</t>
  </si>
  <si>
    <t xml:space="preserve">  Allowance for diminution in value of other investments</t>
  </si>
  <si>
    <t>Combine</t>
  </si>
  <si>
    <t>Checking</t>
  </si>
  <si>
    <t>INTERIM REPORT FOR THE PERIOD ENDED 30 JUNE 2011</t>
  </si>
  <si>
    <t>30-June-2011</t>
  </si>
  <si>
    <t xml:space="preserve">  Gain/(loss) on disposal of:</t>
  </si>
  <si>
    <t>* The impact of the cash flows from discontinued operations in respect of operating activities, investing activities and financing activities have not been separately disclosed for the preceding year’s corresponding period. For the period ended 31 December 2009, the net cash outflow from discontinued operations amounted to RM22,860.</t>
  </si>
  <si>
    <t>* The impact of the cash flows from discontinued operations in respect of operating activities, investing activities and financing activities have not been separately disclosed for the preceding year’s corresponding period. For the second quarter ended 30 June 2010, the net cash outflow from discontinued operations amounted to RM5,605.</t>
  </si>
  <si>
    <t xml:space="preserve">  (Gain)/loss on disposal of:</t>
  </si>
  <si>
    <t>Disposal</t>
  </si>
  <si>
    <t>Group</t>
  </si>
  <si>
    <t xml:space="preserve">Reserve attributable to disposal group </t>
  </si>
  <si>
    <t>INTERIM REPORT FOR THE PERIOD ENDED 31 DECEMBER 2011</t>
  </si>
  <si>
    <t>31-Dec-2011</t>
  </si>
  <si>
    <t>At 31 December 2011</t>
  </si>
  <si>
    <t>Drawdown/(Repayment) of short term borrowings</t>
  </si>
  <si>
    <t>Payment of hire-purchase payables</t>
  </si>
  <si>
    <t>Add : Cash and cash equivalents from discontinued operations</t>
  </si>
  <si>
    <t xml:space="preserve">  Depreciation and amortization</t>
  </si>
  <si>
    <t xml:space="preserve">  Finance costs</t>
  </si>
  <si>
    <t xml:space="preserve">  Provision and write off receivables</t>
  </si>
  <si>
    <t xml:space="preserve">  Adminstrative expenses</t>
  </si>
  <si>
    <t xml:space="preserve">  Foreign exchange</t>
  </si>
  <si>
    <t>Net cash (out)/inflow from disposal of subsidiaries</t>
  </si>
  <si>
    <t>Realisation of revaluation for disposal group</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</si>
</sst>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M&quot;#,##0;\-&quot;RM&quot;#,##0"/>
    <numFmt numFmtId="179" formatCode="&quot;RM&quot;#,##0;[Red]\-&quot;RM&quot;#,##0"/>
    <numFmt numFmtId="180" formatCode="&quot;RM&quot;#,##0.00;\-&quot;RM&quot;#,##0.00"/>
    <numFmt numFmtId="181" formatCode="&quot;RM&quot;#,##0.00;[Red]\-&quot;RM&quot;#,##0.00"/>
    <numFmt numFmtId="182" formatCode="_-&quot;RM&quot;* #,##0_-;\-&quot;RM&quot;* #,##0_-;_-&quot;RM&quot;* &quot;-&quot;_-;_-@_-"/>
    <numFmt numFmtId="183" formatCode="_-&quot;RM&quot;* #,##0.00_-;\-&quot;RM&quot;* #,##0.00_-;_-&quot;RM&quot;* &quot;-&quot;??_-;_-@_-"/>
    <numFmt numFmtId="184" formatCode="_ * #,##0.00_ ;_ * \-#,##0.00_ ;_ * &quot;-&quot;??_ ;_ @_ "/>
    <numFmt numFmtId="185" formatCode="_(* #,##0_);_(* \(#,##0\);_(* &quot;-&quot;??_);_(@_)"/>
    <numFmt numFmtId="186" formatCode="\$#,##0.00;\(\$#,##0.00\)"/>
    <numFmt numFmtId="187" formatCode="\$#,##0;\(\$#,##0\)"/>
    <numFmt numFmtId="188" formatCode="#,##0;\(#,##0\)"/>
    <numFmt numFmtId="189" formatCode="#,##0;[Red]\(#,##0\)"/>
    <numFmt numFmtId="190" formatCode="#,##0.00;\(#,##0.00\)"/>
    <numFmt numFmtId="191" formatCode="#,##0.0000_);[Red]\(#,##0.0000\)"/>
    <numFmt numFmtId="192" formatCode="_(* #,##0.0_);_(* \(#,##0.0\);_(* &quot;-&quot;??_);_(@_)"/>
    <numFmt numFmtId="193" formatCode="_(* #,##0.000_);_(* \(#,##0.000\);_(* &quot;-&quot;??_);_(@_)"/>
    <numFmt numFmtId="194" formatCode="_(* #,##0.0000_);_(* \(#,##0.0000\);_(* &quot;-&quot;??_);_(@_)"/>
    <numFmt numFmtId="195" formatCode="_(* #,##0.00000_);_(* \(#,##0.00000\);_(* &quot;-&quot;??_);_(@_)"/>
    <numFmt numFmtId="196" formatCode="_(* #,##0.000000_);_(* \(#,##0.000000\);_(* &quot;-&quot;??_);_(@_)"/>
    <numFmt numFmtId="197" formatCode="#,##0.0_);\(#,##0.0\)"/>
    <numFmt numFmtId="198" formatCode="#,##0.0_);[Red]\(#,##0.0\)"/>
    <numFmt numFmtId="199" formatCode="0.0"/>
    <numFmt numFmtId="200" formatCode="0.00_);\(0.00\)"/>
    <numFmt numFmtId="201" formatCode="0.0_);\(0.0\)"/>
    <numFmt numFmtId="202" formatCode="0_);\(0\)"/>
    <numFmt numFmtId="203" formatCode="0.000"/>
    <numFmt numFmtId="204" formatCode="&quot;Yes&quot;;&quot;Yes&quot;;&quot;No&quot;"/>
    <numFmt numFmtId="205" formatCode="&quot;True&quot;;&quot;True&quot;;&quot;False&quot;"/>
    <numFmt numFmtId="206" formatCode="&quot;On&quot;;&quot;On&quot;;&quot;Off&quot;"/>
    <numFmt numFmtId="207" formatCode="[$€-2]\ #,##0.00_);[Red]\([$€-2]\ #,##0.00\)"/>
    <numFmt numFmtId="208" formatCode="#,##0.0;[Red]\(#,##0.0\)"/>
    <numFmt numFmtId="209" formatCode="#,##0.00;[Red]\(#,##0.00\)"/>
    <numFmt numFmtId="210" formatCode="#,##0.000;[Red]\(#,##0.000\)"/>
    <numFmt numFmtId="211" formatCode="#,##0.0000;[Red]\(#,##0.0000\)"/>
    <numFmt numFmtId="212" formatCode="0_);[Red]\(0\)"/>
    <numFmt numFmtId="213" formatCode="[$-409]dddd\,\ mmmm\ dd\,\ yyyy"/>
    <numFmt numFmtId="214" formatCode="[$-409]d\-mmm\-yyyy;@"/>
    <numFmt numFmtId="215" formatCode="[$-409]d\-mmm\-yy;@"/>
    <numFmt numFmtId="216" formatCode="d\-mmmm\-yyyy"/>
    <numFmt numFmtId="217" formatCode="0.0%"/>
    <numFmt numFmtId="218" formatCode="_(* #,##0.0_);_(* \(#,##0.0\);_(* &quot;-&quot;?_);_(@_)"/>
  </numFmts>
  <fonts count="40">
    <font>
      <sz val="10"/>
      <name val="Arial"/>
      <family val="0"/>
    </font>
    <font>
      <sz val="10"/>
      <name val="Times New Roman"/>
      <family val="1"/>
    </font>
    <font>
      <sz val="10"/>
      <name val="MS Sans Serif"/>
      <family val="2"/>
    </font>
    <font>
      <sz val="12"/>
      <name val="Arial"/>
      <family val="2"/>
    </font>
    <font>
      <u val="single"/>
      <sz val="10"/>
      <color indexed="36"/>
      <name val="Arial"/>
      <family val="2"/>
    </font>
    <font>
      <b/>
      <sz val="18"/>
      <name val="Arial"/>
      <family val="2"/>
    </font>
    <font>
      <b/>
      <sz val="12"/>
      <name val="Arial"/>
      <family val="2"/>
    </font>
    <font>
      <u val="single"/>
      <sz val="10"/>
      <color indexed="12"/>
      <name val="Arial"/>
      <family val="2"/>
    </font>
    <font>
      <sz val="12"/>
      <name val="Helv"/>
      <family val="0"/>
    </font>
    <font>
      <b/>
      <sz val="12"/>
      <name val="Times New Roman"/>
      <family val="1"/>
    </font>
    <font>
      <sz val="12"/>
      <name val="Times New Roman"/>
      <family val="1"/>
    </font>
    <font>
      <b/>
      <sz val="10"/>
      <name val="Times New Roman"/>
      <family val="1"/>
    </font>
    <font>
      <sz val="10"/>
      <name val="Courier"/>
      <family val="3"/>
    </font>
    <font>
      <b/>
      <i/>
      <sz val="12"/>
      <name val="Times New Roman"/>
      <family val="1"/>
    </font>
    <font>
      <b/>
      <u val="single"/>
      <sz val="12"/>
      <name val="Times New Roman"/>
      <family val="1"/>
    </font>
    <font>
      <sz val="12"/>
      <color indexed="10"/>
      <name val="Arial"/>
      <family val="2"/>
    </font>
    <font>
      <sz val="12"/>
      <color indexed="10"/>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name val="Times New Roman"/>
      <family val="1"/>
    </font>
    <font>
      <b/>
      <sz val="10"/>
      <color indexed="10"/>
      <name val="Times New Roman"/>
      <family val="1"/>
    </font>
    <font>
      <b/>
      <sz val="12"/>
      <color indexed="12"/>
      <name val="Times New Roman"/>
      <family val="1"/>
    </font>
    <font>
      <sz val="8"/>
      <name val="Tahoma"/>
      <family val="0"/>
    </font>
    <font>
      <b/>
      <sz val="8"/>
      <name val="Tahoma"/>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65"/>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double"/>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8" fontId="1" fillId="0" borderId="0">
      <alignment/>
      <protection/>
    </xf>
    <xf numFmtId="40" fontId="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86" fontId="1" fillId="0" borderId="0">
      <alignment/>
      <protection/>
    </xf>
    <xf numFmtId="0" fontId="3" fillId="0" borderId="0" applyProtection="0">
      <alignment/>
    </xf>
    <xf numFmtId="187" fontId="1" fillId="0" borderId="0">
      <alignment/>
      <protection/>
    </xf>
    <xf numFmtId="0" fontId="23" fillId="0" borderId="0" applyNumberFormat="0" applyFill="0" applyBorder="0" applyAlignment="0" applyProtection="0"/>
    <xf numFmtId="2" fontId="3" fillId="0" borderId="0" applyProtection="0">
      <alignment/>
    </xf>
    <xf numFmtId="0" fontId="4"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 fillId="0" borderId="0" applyProtection="0">
      <alignment/>
    </xf>
    <xf numFmtId="0" fontId="6" fillId="0" borderId="0" applyProtection="0">
      <alignment/>
    </xf>
    <xf numFmtId="0" fontId="7"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37" fontId="12" fillId="0" borderId="0">
      <alignment/>
      <protection/>
    </xf>
    <xf numFmtId="37" fontId="12"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 fillId="0" borderId="9" applyProtection="0">
      <alignment/>
    </xf>
    <xf numFmtId="0" fontId="33" fillId="0" borderId="0" applyNumberFormat="0" applyFill="0" applyBorder="0" applyAlignment="0" applyProtection="0"/>
  </cellStyleXfs>
  <cellXfs count="371">
    <xf numFmtId="0" fontId="0" fillId="0" borderId="0" xfId="0" applyAlignment="1">
      <alignment/>
    </xf>
    <xf numFmtId="0" fontId="10" fillId="0" borderId="0" xfId="0" applyFont="1" applyFill="1" applyAlignment="1">
      <alignment/>
    </xf>
    <xf numFmtId="0" fontId="9" fillId="0" borderId="0" xfId="0" applyFont="1" applyFill="1" applyBorder="1" applyAlignment="1">
      <alignment horizontal="right"/>
    </xf>
    <xf numFmtId="0" fontId="10" fillId="0" borderId="0" xfId="0" applyFont="1" applyFill="1" applyBorder="1" applyAlignment="1">
      <alignment horizontal="right"/>
    </xf>
    <xf numFmtId="189" fontId="9" fillId="0" borderId="0" xfId="45" applyNumberFormat="1" applyFont="1" applyFill="1" applyBorder="1" applyAlignment="1" applyProtection="1" quotePrefix="1">
      <alignment horizontal="right"/>
      <protection/>
    </xf>
    <xf numFmtId="185" fontId="9" fillId="0" borderId="0" xfId="42" applyNumberFormat="1" applyFont="1" applyFill="1" applyBorder="1" applyAlignment="1">
      <alignment horizontal="right"/>
    </xf>
    <xf numFmtId="38" fontId="9" fillId="0" borderId="0" xfId="42" applyNumberFormat="1" applyFont="1" applyFill="1" applyBorder="1" applyAlignment="1">
      <alignment horizontal="right"/>
    </xf>
    <xf numFmtId="0" fontId="10" fillId="0" borderId="0" xfId="0" applyFont="1" applyBorder="1" applyAlignment="1">
      <alignment/>
    </xf>
    <xf numFmtId="189" fontId="9" fillId="0" borderId="0" xfId="45" applyNumberFormat="1" applyFont="1" applyFill="1" applyBorder="1" applyAlignment="1" applyProtection="1">
      <alignment horizontal="right"/>
      <protection/>
    </xf>
    <xf numFmtId="0" fontId="10" fillId="0" borderId="0" xfId="0" applyFont="1" applyFill="1" applyAlignment="1">
      <alignment horizontal="center"/>
    </xf>
    <xf numFmtId="189" fontId="9" fillId="0" borderId="0" xfId="45" applyNumberFormat="1" applyFont="1" applyFill="1" applyBorder="1" applyAlignment="1">
      <alignment/>
    </xf>
    <xf numFmtId="185" fontId="9" fillId="0" borderId="0" xfId="42" applyNumberFormat="1" applyFont="1" applyFill="1" applyBorder="1" applyAlignment="1" applyProtection="1">
      <alignment/>
      <protection/>
    </xf>
    <xf numFmtId="185" fontId="9" fillId="0" borderId="0" xfId="42" applyNumberFormat="1" applyFont="1" applyFill="1" applyBorder="1" applyAlignment="1">
      <alignment/>
    </xf>
    <xf numFmtId="185" fontId="10" fillId="0" borderId="0" xfId="42" applyNumberFormat="1" applyFont="1" applyFill="1" applyBorder="1" applyAlignment="1">
      <alignment/>
    </xf>
    <xf numFmtId="189" fontId="9" fillId="0" borderId="0" xfId="73" applyNumberFormat="1" applyFont="1" applyFill="1" applyBorder="1" applyAlignment="1">
      <alignment/>
      <protection/>
    </xf>
    <xf numFmtId="189" fontId="10" fillId="0" borderId="0" xfId="73" applyNumberFormat="1" applyFont="1" applyFill="1" applyBorder="1" applyAlignment="1">
      <alignment/>
      <protection/>
    </xf>
    <xf numFmtId="189" fontId="9" fillId="0" borderId="0" xfId="45" applyNumberFormat="1" applyFont="1" applyFill="1" applyBorder="1" applyAlignment="1" applyProtection="1">
      <alignment horizontal="left"/>
      <protection/>
    </xf>
    <xf numFmtId="189" fontId="9" fillId="0" borderId="0" xfId="45" applyNumberFormat="1" applyFont="1" applyFill="1" applyBorder="1" applyAlignment="1" applyProtection="1" quotePrefix="1">
      <alignment horizontal="left"/>
      <protection/>
    </xf>
    <xf numFmtId="185" fontId="10" fillId="0" borderId="0" xfId="42" applyNumberFormat="1" applyFont="1" applyFill="1" applyBorder="1" applyAlignment="1" applyProtection="1">
      <alignment/>
      <protection/>
    </xf>
    <xf numFmtId="185" fontId="10" fillId="0" borderId="0" xfId="42" applyNumberFormat="1" applyFont="1" applyFill="1" applyBorder="1" applyAlignment="1" applyProtection="1">
      <alignment horizontal="left"/>
      <protection/>
    </xf>
    <xf numFmtId="185" fontId="10" fillId="0" borderId="0" xfId="42" applyNumberFormat="1" applyFont="1" applyFill="1" applyBorder="1" applyAlignment="1">
      <alignment horizontal="center"/>
    </xf>
    <xf numFmtId="185" fontId="9" fillId="0" borderId="0" xfId="42" applyNumberFormat="1" applyFont="1" applyFill="1" applyBorder="1" applyAlignment="1" applyProtection="1">
      <alignment horizontal="left"/>
      <protection/>
    </xf>
    <xf numFmtId="0" fontId="10" fillId="0" borderId="0" xfId="0" applyFont="1" applyFill="1" applyBorder="1" applyAlignment="1">
      <alignment horizontal="center"/>
    </xf>
    <xf numFmtId="189" fontId="9" fillId="0" borderId="0" xfId="73" applyNumberFormat="1" applyFont="1" applyFill="1" applyBorder="1" applyAlignment="1">
      <alignment wrapText="1"/>
      <protection/>
    </xf>
    <xf numFmtId="185" fontId="10" fillId="0" borderId="0" xfId="42" applyNumberFormat="1" applyFont="1" applyFill="1" applyAlignment="1">
      <alignment/>
    </xf>
    <xf numFmtId="0" fontId="9" fillId="0" borderId="0" xfId="0" applyFont="1" applyFill="1" applyAlignment="1">
      <alignment horizontal="center"/>
    </xf>
    <xf numFmtId="214" fontId="10" fillId="0" borderId="0" xfId="0" applyNumberFormat="1" applyFont="1" applyFill="1" applyAlignment="1">
      <alignment/>
    </xf>
    <xf numFmtId="0" fontId="9" fillId="0" borderId="0" xfId="0" applyFont="1" applyFill="1" applyAlignment="1">
      <alignment/>
    </xf>
    <xf numFmtId="0" fontId="10" fillId="0" borderId="0" xfId="0" applyFont="1" applyFill="1" applyAlignment="1">
      <alignment horizontal="left"/>
    </xf>
    <xf numFmtId="185" fontId="10" fillId="0" borderId="0" xfId="42" applyNumberFormat="1" applyFont="1" applyFill="1" applyAlignment="1">
      <alignment horizontal="center"/>
    </xf>
    <xf numFmtId="0" fontId="10" fillId="0" borderId="0" xfId="0" applyFont="1" applyFill="1" applyAlignment="1" quotePrefix="1">
      <alignment horizontal="left"/>
    </xf>
    <xf numFmtId="0" fontId="10" fillId="0" borderId="0" xfId="0" applyFont="1" applyFill="1" applyBorder="1" applyAlignment="1">
      <alignment/>
    </xf>
    <xf numFmtId="0" fontId="9" fillId="0" borderId="0" xfId="0" applyFont="1" applyFill="1" applyAlignment="1">
      <alignment horizontal="left"/>
    </xf>
    <xf numFmtId="189" fontId="10" fillId="0" borderId="0" xfId="73" applyNumberFormat="1" applyFont="1" applyFill="1" applyAlignment="1">
      <alignment/>
      <protection/>
    </xf>
    <xf numFmtId="189" fontId="9" fillId="0" borderId="0" xfId="73" applyNumberFormat="1" applyFont="1" applyFill="1" applyAlignment="1">
      <alignment/>
      <protection/>
    </xf>
    <xf numFmtId="185" fontId="10" fillId="0" borderId="0" xfId="42" applyNumberFormat="1" applyFont="1" applyFill="1" applyBorder="1" applyAlignment="1">
      <alignment/>
    </xf>
    <xf numFmtId="171" fontId="10" fillId="0" borderId="0" xfId="42" applyNumberFormat="1" applyFont="1" applyFill="1" applyBorder="1" applyAlignment="1">
      <alignment/>
    </xf>
    <xf numFmtId="185" fontId="9" fillId="0" borderId="0" xfId="42" applyNumberFormat="1" applyFont="1" applyFill="1" applyAlignment="1">
      <alignment/>
    </xf>
    <xf numFmtId="0" fontId="10" fillId="0" borderId="0" xfId="0" applyFont="1" applyFill="1" applyAlignment="1">
      <alignment vertical="top"/>
    </xf>
    <xf numFmtId="0" fontId="10" fillId="0" borderId="0" xfId="0" applyFont="1" applyFill="1" applyBorder="1" applyAlignment="1">
      <alignment horizontal="center" vertical="top"/>
    </xf>
    <xf numFmtId="0" fontId="9" fillId="0" borderId="0" xfId="0" applyFont="1" applyFill="1" applyAlignment="1">
      <alignment horizontal="right" vertical="top"/>
    </xf>
    <xf numFmtId="185" fontId="9" fillId="0" borderId="0" xfId="42" applyNumberFormat="1" applyFont="1" applyFill="1" applyAlignment="1">
      <alignment horizontal="right" vertical="top"/>
    </xf>
    <xf numFmtId="185" fontId="9" fillId="0" borderId="10" xfId="42" applyNumberFormat="1" applyFont="1" applyFill="1" applyBorder="1" applyAlignment="1">
      <alignment/>
    </xf>
    <xf numFmtId="185" fontId="9" fillId="0" borderId="11" xfId="42" applyNumberFormat="1" applyFont="1" applyFill="1" applyBorder="1" applyAlignment="1">
      <alignment horizontal="right"/>
    </xf>
    <xf numFmtId="171" fontId="9" fillId="0" borderId="0" xfId="42" applyNumberFormat="1" applyFont="1" applyFill="1" applyBorder="1" applyAlignment="1" quotePrefix="1">
      <alignment horizontal="right"/>
    </xf>
    <xf numFmtId="0" fontId="9" fillId="0" borderId="0" xfId="0" applyFont="1" applyFill="1" applyAlignment="1">
      <alignment horizontal="right"/>
    </xf>
    <xf numFmtId="185" fontId="9" fillId="0" borderId="0" xfId="42" applyNumberFormat="1" applyFont="1" applyFill="1" applyBorder="1" applyAlignment="1">
      <alignment/>
    </xf>
    <xf numFmtId="185" fontId="9" fillId="0" borderId="0" xfId="42" applyNumberFormat="1" applyFont="1" applyFill="1" applyBorder="1" applyAlignment="1">
      <alignment wrapText="1"/>
    </xf>
    <xf numFmtId="189" fontId="9" fillId="0" borderId="0" xfId="45" applyNumberFormat="1" applyFont="1" applyFill="1" applyBorder="1" applyAlignment="1">
      <alignment horizontal="right"/>
    </xf>
    <xf numFmtId="49" fontId="9" fillId="0" borderId="0" xfId="0" applyNumberFormat="1" applyFont="1" applyFill="1" applyAlignment="1">
      <alignment horizontal="right"/>
    </xf>
    <xf numFmtId="189" fontId="9" fillId="0" borderId="10" xfId="45" applyNumberFormat="1" applyFont="1" applyFill="1" applyBorder="1" applyAlignment="1" applyProtection="1">
      <alignment horizontal="right"/>
      <protection/>
    </xf>
    <xf numFmtId="185" fontId="9" fillId="0" borderId="12" xfId="42" applyNumberFormat="1" applyFont="1" applyFill="1" applyBorder="1" applyAlignment="1">
      <alignment/>
    </xf>
    <xf numFmtId="185" fontId="9" fillId="0" borderId="11" xfId="42" applyNumberFormat="1" applyFont="1" applyFill="1" applyBorder="1" applyAlignment="1">
      <alignment/>
    </xf>
    <xf numFmtId="185" fontId="9" fillId="0" borderId="10" xfId="42" applyNumberFormat="1" applyFont="1" applyFill="1" applyBorder="1" applyAlignment="1" applyProtection="1">
      <alignment/>
      <protection/>
    </xf>
    <xf numFmtId="185" fontId="9" fillId="0" borderId="10" xfId="42" applyNumberFormat="1" applyFont="1" applyFill="1" applyBorder="1" applyAlignment="1">
      <alignment/>
    </xf>
    <xf numFmtId="194" fontId="9" fillId="0" borderId="0" xfId="42" applyNumberFormat="1" applyFont="1" applyFill="1" applyBorder="1" applyAlignment="1" applyProtection="1">
      <alignment/>
      <protection/>
    </xf>
    <xf numFmtId="194" fontId="10" fillId="0" borderId="0" xfId="42" applyNumberFormat="1" applyFont="1" applyFill="1" applyBorder="1" applyAlignment="1">
      <alignment/>
    </xf>
    <xf numFmtId="16" fontId="9" fillId="0" borderId="0" xfId="0" applyNumberFormat="1" applyFont="1" applyFill="1" applyBorder="1" applyAlignment="1">
      <alignment horizontal="right"/>
    </xf>
    <xf numFmtId="16" fontId="9" fillId="0" borderId="0" xfId="0" applyNumberFormat="1" applyFont="1" applyFill="1" applyBorder="1" applyAlignment="1">
      <alignment horizontal="center"/>
    </xf>
    <xf numFmtId="185" fontId="9" fillId="0" borderId="10" xfId="42" applyNumberFormat="1" applyFont="1" applyFill="1" applyBorder="1" applyAlignment="1">
      <alignment horizontal="right"/>
    </xf>
    <xf numFmtId="0" fontId="11" fillId="0" borderId="0" xfId="0" applyFont="1" applyFill="1" applyAlignment="1">
      <alignment wrapText="1"/>
    </xf>
    <xf numFmtId="0" fontId="10" fillId="0" borderId="0" xfId="0" applyFont="1" applyFill="1" applyAlignment="1">
      <alignment horizontal="right"/>
    </xf>
    <xf numFmtId="185" fontId="10" fillId="0" borderId="0" xfId="0" applyNumberFormat="1" applyFont="1" applyFill="1" applyAlignment="1">
      <alignment horizontal="right"/>
    </xf>
    <xf numFmtId="49" fontId="9" fillId="0" borderId="10" xfId="0" applyNumberFormat="1" applyFont="1" applyFill="1" applyBorder="1" applyAlignment="1">
      <alignment horizontal="right"/>
    </xf>
    <xf numFmtId="15" fontId="9" fillId="0" borderId="0" xfId="0" applyNumberFormat="1" applyFont="1" applyFill="1" applyBorder="1" applyAlignment="1">
      <alignment horizontal="right"/>
    </xf>
    <xf numFmtId="49" fontId="9" fillId="0" borderId="0" xfId="0" applyNumberFormat="1" applyFont="1" applyFill="1" applyBorder="1" applyAlignment="1">
      <alignment horizontal="right"/>
    </xf>
    <xf numFmtId="185" fontId="10" fillId="0" borderId="0" xfId="0" applyNumberFormat="1" applyFont="1" applyFill="1" applyAlignment="1">
      <alignment/>
    </xf>
    <xf numFmtId="185" fontId="10" fillId="0" borderId="0" xfId="73" applyNumberFormat="1" applyFont="1" applyFill="1" applyBorder="1" applyAlignment="1">
      <alignment/>
      <protection/>
    </xf>
    <xf numFmtId="185" fontId="9" fillId="0" borderId="13" xfId="42" applyNumberFormat="1" applyFont="1" applyFill="1" applyBorder="1" applyAlignment="1">
      <alignment/>
    </xf>
    <xf numFmtId="185" fontId="9" fillId="0" borderId="0" xfId="0" applyNumberFormat="1" applyFont="1" applyFill="1" applyAlignment="1">
      <alignment horizontal="right" vertical="top"/>
    </xf>
    <xf numFmtId="171" fontId="9" fillId="0" borderId="0" xfId="42" applyFont="1" applyFill="1" applyBorder="1" applyAlignment="1">
      <alignment horizontal="right"/>
    </xf>
    <xf numFmtId="0" fontId="10" fillId="0" borderId="0" xfId="0" applyFont="1" applyFill="1" applyAlignment="1" quotePrefix="1">
      <alignment/>
    </xf>
    <xf numFmtId="171" fontId="9" fillId="0" borderId="9" xfId="0" applyNumberFormat="1" applyFont="1" applyFill="1" applyBorder="1" applyAlignment="1">
      <alignment horizontal="right"/>
    </xf>
    <xf numFmtId="171" fontId="9" fillId="0" borderId="0" xfId="0" applyNumberFormat="1" applyFont="1" applyFill="1" applyBorder="1" applyAlignment="1">
      <alignment horizontal="right"/>
    </xf>
    <xf numFmtId="171" fontId="9" fillId="0" borderId="11" xfId="42" applyFont="1" applyFill="1" applyBorder="1" applyAlignment="1">
      <alignment horizontal="right"/>
    </xf>
    <xf numFmtId="171" fontId="9" fillId="0" borderId="0" xfId="0" applyNumberFormat="1" applyFont="1" applyFill="1" applyAlignment="1">
      <alignment horizontal="right"/>
    </xf>
    <xf numFmtId="0" fontId="14" fillId="0" borderId="0" xfId="0" applyFont="1" applyFill="1" applyAlignment="1">
      <alignment vertical="top"/>
    </xf>
    <xf numFmtId="0" fontId="14" fillId="0" borderId="0" xfId="0" applyFont="1" applyFill="1" applyAlignment="1">
      <alignment horizontal="left"/>
    </xf>
    <xf numFmtId="0" fontId="3" fillId="0" borderId="0" xfId="0" applyFont="1" applyFill="1" applyAlignment="1">
      <alignment horizontal="right" wrapText="1"/>
    </xf>
    <xf numFmtId="0" fontId="15" fillId="0" borderId="0" xfId="0" applyFont="1" applyFill="1" applyAlignment="1">
      <alignment horizontal="right" wrapText="1"/>
    </xf>
    <xf numFmtId="49" fontId="10" fillId="0" borderId="0" xfId="0" applyNumberFormat="1" applyFont="1" applyFill="1" applyBorder="1" applyAlignment="1">
      <alignment horizontal="right"/>
    </xf>
    <xf numFmtId="185" fontId="10" fillId="0" borderId="0" xfId="42" applyNumberFormat="1" applyFont="1" applyFill="1" applyBorder="1" applyAlignment="1">
      <alignment horizontal="right"/>
    </xf>
    <xf numFmtId="16" fontId="10" fillId="0" borderId="0" xfId="0" applyNumberFormat="1" applyFont="1" applyFill="1" applyBorder="1" applyAlignment="1">
      <alignment horizontal="center"/>
    </xf>
    <xf numFmtId="185" fontId="9" fillId="0" borderId="13" xfId="42" applyNumberFormat="1" applyFont="1" applyFill="1" applyBorder="1" applyAlignment="1">
      <alignment horizontal="right"/>
    </xf>
    <xf numFmtId="189" fontId="11" fillId="0" borderId="0" xfId="45" applyNumberFormat="1" applyFont="1" applyFill="1" applyBorder="1" applyAlignment="1" applyProtection="1">
      <alignment horizontal="left"/>
      <protection/>
    </xf>
    <xf numFmtId="0" fontId="9" fillId="0" borderId="0" xfId="0" applyFont="1" applyFill="1" applyBorder="1" applyAlignment="1">
      <alignment/>
    </xf>
    <xf numFmtId="169" fontId="10" fillId="0" borderId="0" xfId="0" applyNumberFormat="1" applyFont="1" applyFill="1" applyAlignment="1">
      <alignment vertical="top"/>
    </xf>
    <xf numFmtId="185" fontId="10" fillId="0" borderId="10" xfId="42" applyNumberFormat="1" applyFont="1" applyFill="1" applyBorder="1" applyAlignment="1">
      <alignment/>
    </xf>
    <xf numFmtId="0" fontId="0" fillId="0" borderId="0" xfId="0" applyFill="1" applyAlignment="1">
      <alignment/>
    </xf>
    <xf numFmtId="0" fontId="0" fillId="0" borderId="0" xfId="0" applyFill="1" applyBorder="1" applyAlignment="1">
      <alignment/>
    </xf>
    <xf numFmtId="169" fontId="0" fillId="0" borderId="0" xfId="0" applyNumberFormat="1" applyFill="1" applyBorder="1" applyAlignment="1">
      <alignment/>
    </xf>
    <xf numFmtId="37" fontId="10" fillId="0" borderId="0" xfId="0" applyNumberFormat="1" applyFont="1" applyFill="1" applyBorder="1" applyAlignment="1">
      <alignment/>
    </xf>
    <xf numFmtId="37" fontId="10" fillId="0" borderId="0" xfId="0" applyNumberFormat="1" applyFont="1" applyFill="1" applyAlignment="1">
      <alignment/>
    </xf>
    <xf numFmtId="185" fontId="10" fillId="0" borderId="10" xfId="0" applyNumberFormat="1" applyFont="1" applyFill="1" applyBorder="1" applyAlignment="1">
      <alignment/>
    </xf>
    <xf numFmtId="0" fontId="10" fillId="24" borderId="0" xfId="0" applyFont="1" applyFill="1" applyBorder="1" applyAlignment="1">
      <alignment horizontal="right"/>
    </xf>
    <xf numFmtId="0" fontId="9" fillId="24" borderId="0" xfId="0" applyFont="1" applyFill="1" applyAlignment="1">
      <alignment horizontal="right"/>
    </xf>
    <xf numFmtId="15" fontId="9" fillId="24" borderId="0" xfId="0" applyNumberFormat="1" applyFont="1" applyFill="1" applyBorder="1" applyAlignment="1">
      <alignment horizontal="right"/>
    </xf>
    <xf numFmtId="16" fontId="9" fillId="24" borderId="0" xfId="0" applyNumberFormat="1" applyFont="1" applyFill="1" applyBorder="1" applyAlignment="1">
      <alignment horizontal="right"/>
    </xf>
    <xf numFmtId="185" fontId="9" fillId="24" borderId="0" xfId="42" applyNumberFormat="1" applyFont="1" applyFill="1" applyAlignment="1">
      <alignment horizontal="right" vertical="top"/>
    </xf>
    <xf numFmtId="185" fontId="9" fillId="24" borderId="0" xfId="42" applyNumberFormat="1" applyFont="1" applyFill="1" applyBorder="1" applyAlignment="1">
      <alignment horizontal="right"/>
    </xf>
    <xf numFmtId="185" fontId="9" fillId="24" borderId="10" xfId="42" applyNumberFormat="1" applyFont="1" applyFill="1" applyBorder="1" applyAlignment="1">
      <alignment horizontal="right"/>
    </xf>
    <xf numFmtId="185" fontId="9" fillId="24" borderId="13" xfId="42" applyNumberFormat="1" applyFont="1" applyFill="1" applyBorder="1" applyAlignment="1">
      <alignment horizontal="right"/>
    </xf>
    <xf numFmtId="185" fontId="9" fillId="24" borderId="11" xfId="42" applyNumberFormat="1" applyFont="1" applyFill="1" applyBorder="1" applyAlignment="1">
      <alignment horizontal="right"/>
    </xf>
    <xf numFmtId="171" fontId="9" fillId="24" borderId="0" xfId="42" applyNumberFormat="1" applyFont="1" applyFill="1" applyBorder="1" applyAlignment="1" quotePrefix="1">
      <alignment horizontal="right"/>
    </xf>
    <xf numFmtId="171" fontId="9" fillId="24" borderId="9" xfId="0" applyNumberFormat="1" applyFont="1" applyFill="1" applyBorder="1" applyAlignment="1">
      <alignment horizontal="right"/>
    </xf>
    <xf numFmtId="171" fontId="9" fillId="24" borderId="0" xfId="0" applyNumberFormat="1" applyFont="1" applyFill="1" applyBorder="1" applyAlignment="1">
      <alignment horizontal="right"/>
    </xf>
    <xf numFmtId="171" fontId="9" fillId="24" borderId="11" xfId="42" applyFont="1" applyFill="1" applyBorder="1" applyAlignment="1">
      <alignment horizontal="right"/>
    </xf>
    <xf numFmtId="171" fontId="9" fillId="24" borderId="0" xfId="42" applyFont="1" applyFill="1" applyBorder="1" applyAlignment="1">
      <alignment horizontal="right"/>
    </xf>
    <xf numFmtId="0" fontId="11" fillId="24" borderId="0" xfId="0" applyFont="1" applyFill="1" applyAlignment="1">
      <alignment wrapText="1"/>
    </xf>
    <xf numFmtId="0" fontId="10" fillId="24" borderId="0" xfId="0" applyFont="1" applyFill="1" applyAlignment="1">
      <alignment horizontal="right"/>
    </xf>
    <xf numFmtId="0" fontId="9" fillId="10" borderId="0" xfId="0" applyFont="1" applyFill="1" applyAlignment="1">
      <alignment horizontal="right"/>
    </xf>
    <xf numFmtId="15" fontId="9" fillId="10" borderId="0" xfId="0" applyNumberFormat="1" applyFont="1" applyFill="1" applyBorder="1" applyAlignment="1">
      <alignment horizontal="right"/>
    </xf>
    <xf numFmtId="49" fontId="9" fillId="10" borderId="0" xfId="0" applyNumberFormat="1" applyFont="1" applyFill="1" applyBorder="1" applyAlignment="1">
      <alignment horizontal="right"/>
    </xf>
    <xf numFmtId="0" fontId="9" fillId="0" borderId="0" xfId="0" applyFont="1" applyFill="1" applyAlignment="1">
      <alignment wrapText="1"/>
    </xf>
    <xf numFmtId="49" fontId="9" fillId="24" borderId="0" xfId="0" applyNumberFormat="1" applyFont="1" applyFill="1" applyBorder="1" applyAlignment="1">
      <alignment horizontal="right"/>
    </xf>
    <xf numFmtId="0" fontId="9" fillId="0" borderId="0" xfId="0" applyFont="1" applyFill="1" applyBorder="1" applyAlignment="1">
      <alignment horizontal="center"/>
    </xf>
    <xf numFmtId="189" fontId="9" fillId="0" borderId="0" xfId="45" applyNumberFormat="1" applyFont="1" applyBorder="1" applyAlignment="1" applyProtection="1">
      <alignment horizontal="left"/>
      <protection/>
    </xf>
    <xf numFmtId="0" fontId="1" fillId="0" borderId="0" xfId="0" applyFont="1" applyAlignment="1">
      <alignment/>
    </xf>
    <xf numFmtId="0" fontId="9" fillId="0" borderId="0" xfId="0" applyFont="1" applyAlignment="1">
      <alignment/>
    </xf>
    <xf numFmtId="0" fontId="1" fillId="0" borderId="0" xfId="0" applyFont="1" applyFill="1" applyAlignment="1">
      <alignment/>
    </xf>
    <xf numFmtId="0" fontId="10" fillId="0" borderId="0" xfId="0" applyFont="1" applyAlignment="1">
      <alignment/>
    </xf>
    <xf numFmtId="0" fontId="9" fillId="0" borderId="0" xfId="0" applyFont="1" applyAlignment="1">
      <alignment horizontal="centerContinuous" vertical="top" wrapText="1"/>
    </xf>
    <xf numFmtId="0" fontId="9" fillId="0" borderId="0" xfId="0" applyFont="1" applyBorder="1" applyAlignment="1">
      <alignment horizontal="right" vertical="center"/>
    </xf>
    <xf numFmtId="0" fontId="1"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vertical="top" wrapText="1"/>
    </xf>
    <xf numFmtId="0" fontId="9" fillId="0" borderId="0" xfId="0" applyFont="1" applyAlignment="1">
      <alignment vertical="top" wrapText="1"/>
    </xf>
    <xf numFmtId="0" fontId="14" fillId="0" borderId="0" xfId="0" applyFont="1" applyAlignment="1">
      <alignment horizontal="center"/>
    </xf>
    <xf numFmtId="0" fontId="9" fillId="0" borderId="10" xfId="0" applyFont="1" applyBorder="1" applyAlignment="1">
      <alignment vertical="top" wrapText="1"/>
    </xf>
    <xf numFmtId="0" fontId="9" fillId="0" borderId="10" xfId="0" applyFont="1" applyBorder="1" applyAlignment="1">
      <alignment horizontal="center" vertical="top" wrapText="1"/>
    </xf>
    <xf numFmtId="0" fontId="9" fillId="0" borderId="0" xfId="0" applyFont="1" applyBorder="1" applyAlignment="1">
      <alignment horizontal="center" vertical="top" wrapText="1"/>
    </xf>
    <xf numFmtId="185" fontId="11" fillId="0" borderId="0" xfId="42" applyNumberFormat="1" applyFont="1" applyAlignment="1">
      <alignment/>
    </xf>
    <xf numFmtId="0" fontId="9" fillId="0" borderId="0" xfId="0" applyFont="1" applyAlignment="1">
      <alignment vertical="center" wrapText="1"/>
    </xf>
    <xf numFmtId="185" fontId="9" fillId="0" borderId="0" xfId="42" applyNumberFormat="1" applyFont="1" applyFill="1" applyBorder="1" applyAlignment="1">
      <alignment vertical="center" wrapText="1"/>
    </xf>
    <xf numFmtId="0" fontId="10" fillId="0" borderId="0" xfId="0" applyFont="1" applyFill="1" applyBorder="1" applyAlignment="1">
      <alignment vertical="center"/>
    </xf>
    <xf numFmtId="185" fontId="9" fillId="0" borderId="0" xfId="42" applyNumberFormat="1" applyFont="1" applyFill="1" applyBorder="1" applyAlignment="1">
      <alignment horizontal="center" vertical="center" wrapText="1"/>
    </xf>
    <xf numFmtId="185" fontId="9" fillId="0" borderId="0" xfId="42" applyNumberFormat="1" applyFont="1" applyFill="1" applyBorder="1" applyAlignment="1">
      <alignment vertical="center"/>
    </xf>
    <xf numFmtId="0" fontId="10" fillId="0" borderId="0" xfId="0" applyFont="1" applyAlignment="1">
      <alignment vertical="center" wrapText="1"/>
    </xf>
    <xf numFmtId="0" fontId="10" fillId="0" borderId="0" xfId="0" applyFont="1" applyFill="1" applyAlignment="1">
      <alignment vertical="top" wrapText="1"/>
    </xf>
    <xf numFmtId="185" fontId="10" fillId="0" borderId="0" xfId="42" applyNumberFormat="1" applyFont="1" applyFill="1" applyAlignment="1">
      <alignment vertical="top" wrapText="1"/>
    </xf>
    <xf numFmtId="185" fontId="9" fillId="0" borderId="0" xfId="42" applyNumberFormat="1" applyFont="1" applyFill="1" applyAlignment="1">
      <alignment vertical="top" wrapText="1"/>
    </xf>
    <xf numFmtId="185" fontId="10" fillId="0" borderId="0" xfId="42" applyNumberFormat="1" applyFont="1" applyFill="1" applyBorder="1" applyAlignment="1">
      <alignment vertical="top" wrapText="1"/>
    </xf>
    <xf numFmtId="185" fontId="9" fillId="0" borderId="0" xfId="42" applyNumberFormat="1" applyFont="1" applyFill="1" applyBorder="1" applyAlignment="1">
      <alignment vertical="top" wrapText="1"/>
    </xf>
    <xf numFmtId="0" fontId="1" fillId="0" borderId="0" xfId="0" applyFont="1" applyBorder="1" applyAlignment="1">
      <alignment/>
    </xf>
    <xf numFmtId="185" fontId="9" fillId="0" borderId="10" xfId="42" applyNumberFormat="1" applyFont="1" applyFill="1" applyBorder="1" applyAlignment="1">
      <alignment vertical="center" wrapText="1"/>
    </xf>
    <xf numFmtId="185" fontId="9" fillId="0" borderId="9" xfId="42" applyNumberFormat="1" applyFont="1" applyFill="1" applyBorder="1" applyAlignment="1">
      <alignment vertical="center" wrapText="1"/>
    </xf>
    <xf numFmtId="0" fontId="10" fillId="0" borderId="9" xfId="0" applyFont="1" applyFill="1" applyBorder="1" applyAlignment="1">
      <alignment vertical="center"/>
    </xf>
    <xf numFmtId="185" fontId="9" fillId="0" borderId="11" xfId="42" applyNumberFormat="1" applyFont="1" applyFill="1" applyBorder="1" applyAlignment="1">
      <alignment vertical="center" wrapText="1"/>
    </xf>
    <xf numFmtId="0" fontId="9" fillId="0" borderId="0" xfId="0" applyFont="1" applyAlignment="1" quotePrefix="1">
      <alignment vertical="center" wrapText="1"/>
    </xf>
    <xf numFmtId="185" fontId="9" fillId="0" borderId="14" xfId="42" applyNumberFormat="1" applyFont="1" applyFill="1" applyBorder="1" applyAlignment="1">
      <alignment vertical="center" wrapText="1"/>
    </xf>
    <xf numFmtId="0" fontId="10" fillId="0" borderId="13" xfId="0" applyFont="1" applyFill="1" applyBorder="1" applyAlignment="1">
      <alignment vertical="center"/>
    </xf>
    <xf numFmtId="185" fontId="9" fillId="0" borderId="13" xfId="42" applyNumberFormat="1" applyFont="1" applyFill="1" applyBorder="1" applyAlignment="1">
      <alignment vertical="center" wrapText="1"/>
    </xf>
    <xf numFmtId="185" fontId="9" fillId="0" borderId="15" xfId="42" applyNumberFormat="1" applyFont="1" applyFill="1" applyBorder="1" applyAlignment="1">
      <alignment vertical="center" wrapText="1"/>
    </xf>
    <xf numFmtId="185" fontId="10" fillId="0" borderId="16" xfId="42" applyNumberFormat="1" applyFont="1" applyFill="1" applyBorder="1" applyAlignment="1">
      <alignment vertical="top" wrapText="1"/>
    </xf>
    <xf numFmtId="185" fontId="9" fillId="0" borderId="10" xfId="42" applyNumberFormat="1" applyFont="1" applyFill="1" applyBorder="1" applyAlignment="1">
      <alignment vertical="top" wrapText="1"/>
    </xf>
    <xf numFmtId="185" fontId="10" fillId="0" borderId="10" xfId="42" applyNumberFormat="1" applyFont="1" applyFill="1" applyBorder="1" applyAlignment="1">
      <alignment vertical="top" wrapText="1"/>
    </xf>
    <xf numFmtId="0" fontId="10" fillId="0" borderId="10" xfId="0" applyFont="1" applyFill="1" applyBorder="1" applyAlignment="1">
      <alignment vertical="center"/>
    </xf>
    <xf numFmtId="185" fontId="9" fillId="0" borderId="17" xfId="42" applyNumberFormat="1" applyFont="1" applyFill="1" applyBorder="1" applyAlignment="1">
      <alignment vertical="center" wrapText="1"/>
    </xf>
    <xf numFmtId="185" fontId="9" fillId="0" borderId="0" xfId="0" applyNumberFormat="1" applyFont="1" applyAlignment="1">
      <alignment vertical="center" wrapText="1"/>
    </xf>
    <xf numFmtId="185" fontId="10" fillId="0" borderId="0" xfId="0" applyNumberFormat="1" applyFont="1" applyFill="1" applyBorder="1" applyAlignment="1">
      <alignment vertical="center"/>
    </xf>
    <xf numFmtId="185" fontId="10" fillId="0" borderId="0" xfId="0" applyNumberFormat="1" applyFont="1" applyAlignment="1">
      <alignment/>
    </xf>
    <xf numFmtId="185" fontId="10" fillId="0" borderId="0" xfId="0" applyNumberFormat="1" applyFont="1" applyFill="1" applyBorder="1" applyAlignment="1">
      <alignment/>
    </xf>
    <xf numFmtId="185" fontId="1" fillId="0" borderId="0" xfId="0" applyNumberFormat="1" applyFont="1" applyFill="1" applyAlignment="1">
      <alignment/>
    </xf>
    <xf numFmtId="0" fontId="9" fillId="0" borderId="0" xfId="0" applyFont="1" applyFill="1" applyAlignment="1">
      <alignment horizontal="justify" wrapText="1"/>
    </xf>
    <xf numFmtId="0" fontId="0" fillId="0" borderId="0" xfId="0" applyAlignment="1">
      <alignment/>
    </xf>
    <xf numFmtId="0" fontId="34" fillId="0" borderId="0" xfId="0" applyFont="1" applyAlignment="1">
      <alignment/>
    </xf>
    <xf numFmtId="185" fontId="1" fillId="0" borderId="0" xfId="0" applyNumberFormat="1" applyFont="1" applyAlignment="1">
      <alignment/>
    </xf>
    <xf numFmtId="0" fontId="14" fillId="0" borderId="0" xfId="0" applyFont="1" applyFill="1" applyAlignment="1" quotePrefix="1">
      <alignment horizontal="left"/>
    </xf>
    <xf numFmtId="185" fontId="9" fillId="0" borderId="14" xfId="0" applyNumberFormat="1" applyFont="1" applyFill="1" applyBorder="1" applyAlignment="1">
      <alignment horizontal="center"/>
    </xf>
    <xf numFmtId="185" fontId="10" fillId="0" borderId="13" xfId="0" applyNumberFormat="1" applyFont="1" applyFill="1" applyBorder="1" applyAlignment="1">
      <alignment/>
    </xf>
    <xf numFmtId="185" fontId="9" fillId="0" borderId="15" xfId="0" applyNumberFormat="1" applyFont="1" applyFill="1" applyBorder="1" applyAlignment="1">
      <alignment horizontal="right"/>
    </xf>
    <xf numFmtId="0" fontId="9" fillId="0" borderId="18" xfId="0" applyFont="1" applyFill="1" applyBorder="1" applyAlignment="1">
      <alignment horizontal="right"/>
    </xf>
    <xf numFmtId="0" fontId="9" fillId="0" borderId="19" xfId="0" applyFont="1" applyFill="1" applyBorder="1" applyAlignment="1">
      <alignment horizontal="right"/>
    </xf>
    <xf numFmtId="216" fontId="9" fillId="0" borderId="0" xfId="0" applyNumberFormat="1" applyFont="1" applyFill="1" applyAlignment="1" quotePrefix="1">
      <alignment horizontal="right"/>
    </xf>
    <xf numFmtId="216" fontId="9" fillId="0" borderId="18" xfId="0" applyNumberFormat="1" applyFont="1" applyFill="1" applyBorder="1" applyAlignment="1" quotePrefix="1">
      <alignment horizontal="right"/>
    </xf>
    <xf numFmtId="216" fontId="9" fillId="0" borderId="0" xfId="0" applyNumberFormat="1" applyFont="1" applyFill="1" applyBorder="1" applyAlignment="1">
      <alignment horizontal="center"/>
    </xf>
    <xf numFmtId="16" fontId="9" fillId="0" borderId="10" xfId="0" applyNumberFormat="1" applyFont="1" applyFill="1" applyBorder="1" applyAlignment="1">
      <alignment horizontal="right"/>
    </xf>
    <xf numFmtId="16" fontId="9" fillId="0" borderId="16" xfId="0" applyNumberFormat="1" applyFont="1" applyFill="1" applyBorder="1" applyAlignment="1">
      <alignment horizontal="right"/>
    </xf>
    <xf numFmtId="16" fontId="9" fillId="0" borderId="17" xfId="0" applyNumberFormat="1" applyFont="1" applyFill="1" applyBorder="1" applyAlignment="1">
      <alignment horizontal="righ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0" fillId="0" borderId="0" xfId="0" applyFont="1" applyFill="1" applyAlignment="1">
      <alignment horizontal="justify" vertical="top" wrapText="1"/>
    </xf>
    <xf numFmtId="3" fontId="10" fillId="0" borderId="0" xfId="0" applyNumberFormat="1" applyFont="1" applyFill="1" applyAlignment="1">
      <alignment horizontal="justify" wrapText="1"/>
    </xf>
    <xf numFmtId="0" fontId="10" fillId="0" borderId="0" xfId="0" applyFont="1" applyFill="1" applyAlignment="1">
      <alignment horizontal="center" wrapText="1"/>
    </xf>
    <xf numFmtId="0" fontId="10" fillId="0" borderId="0" xfId="0" applyFont="1" applyFill="1" applyAlignment="1">
      <alignment horizontal="justify" wrapText="1"/>
    </xf>
    <xf numFmtId="0" fontId="10" fillId="0" borderId="0" xfId="0" applyFont="1" applyFill="1" applyAlignment="1">
      <alignment horizontal="right" vertical="top" wrapText="1"/>
    </xf>
    <xf numFmtId="185" fontId="9" fillId="0" borderId="0" xfId="42" applyNumberFormat="1" applyFont="1" applyFill="1" applyBorder="1" applyAlignment="1">
      <alignment horizontal="center"/>
    </xf>
    <xf numFmtId="185" fontId="9" fillId="0" borderId="18" xfId="42" applyNumberFormat="1" applyFont="1" applyFill="1" applyBorder="1" applyAlignment="1">
      <alignment/>
    </xf>
    <xf numFmtId="185" fontId="9" fillId="0" borderId="19" xfId="42" applyNumberFormat="1" applyFont="1" applyFill="1" applyBorder="1" applyAlignment="1">
      <alignment/>
    </xf>
    <xf numFmtId="0" fontId="10" fillId="0" borderId="0" xfId="0" applyFont="1" applyFill="1" applyAlignment="1" quotePrefix="1">
      <alignment vertical="top" wrapText="1"/>
    </xf>
    <xf numFmtId="171" fontId="9" fillId="0" borderId="18" xfId="42" applyFont="1" applyFill="1" applyBorder="1" applyAlignment="1">
      <alignment horizontal="center"/>
    </xf>
    <xf numFmtId="171" fontId="9" fillId="0" borderId="0" xfId="42" applyFont="1" applyFill="1" applyBorder="1" applyAlignment="1">
      <alignment horizontal="center"/>
    </xf>
    <xf numFmtId="171" fontId="9" fillId="0" borderId="19" xfId="42" applyFont="1" applyFill="1" applyBorder="1" applyAlignment="1">
      <alignment horizontal="center"/>
    </xf>
    <xf numFmtId="185" fontId="9" fillId="0" borderId="18" xfId="42" applyNumberFormat="1" applyFont="1" applyFill="1" applyBorder="1" applyAlignment="1">
      <alignment horizontal="center"/>
    </xf>
    <xf numFmtId="185" fontId="9" fillId="0" borderId="19" xfId="42" applyNumberFormat="1" applyFont="1" applyFill="1" applyBorder="1" applyAlignment="1">
      <alignment horizontal="center"/>
    </xf>
    <xf numFmtId="3" fontId="10" fillId="0" borderId="0" xfId="0" applyNumberFormat="1" applyFont="1" applyFill="1" applyAlignment="1">
      <alignment horizontal="justify" vertical="top" wrapText="1"/>
    </xf>
    <xf numFmtId="0" fontId="9" fillId="0" borderId="0" xfId="0" applyFont="1" applyFill="1" applyBorder="1" applyAlignment="1">
      <alignment/>
    </xf>
    <xf numFmtId="0" fontId="9" fillId="0" borderId="0" xfId="0" applyFont="1" applyFill="1" applyAlignment="1">
      <alignment horizontal="center" vertical="top" wrapText="1"/>
    </xf>
    <xf numFmtId="185" fontId="10" fillId="0" borderId="18" xfId="42" applyNumberFormat="1" applyFont="1" applyFill="1" applyBorder="1" applyAlignment="1">
      <alignment/>
    </xf>
    <xf numFmtId="0" fontId="9" fillId="0" borderId="0" xfId="0" applyFont="1" applyFill="1" applyAlignment="1">
      <alignment horizontal="justify" vertical="top" wrapText="1"/>
    </xf>
    <xf numFmtId="0" fontId="9" fillId="0" borderId="0" xfId="0" applyFont="1" applyFill="1" applyAlignment="1">
      <alignment horizontal="center" wrapText="1"/>
    </xf>
    <xf numFmtId="3" fontId="10" fillId="0" borderId="0" xfId="0" applyNumberFormat="1" applyFont="1" applyFill="1" applyBorder="1" applyAlignment="1">
      <alignment/>
    </xf>
    <xf numFmtId="185" fontId="9" fillId="0" borderId="10" xfId="42" applyNumberFormat="1" applyFont="1" applyFill="1" applyBorder="1" applyAlignment="1">
      <alignment horizontal="center"/>
    </xf>
    <xf numFmtId="171" fontId="10" fillId="0" borderId="0" xfId="42" applyFont="1" applyFill="1" applyAlignment="1">
      <alignment horizontal="center"/>
    </xf>
    <xf numFmtId="185" fontId="9" fillId="0" borderId="16" xfId="42" applyNumberFormat="1" applyFont="1" applyFill="1" applyBorder="1" applyAlignment="1">
      <alignment/>
    </xf>
    <xf numFmtId="185" fontId="9" fillId="0" borderId="17" xfId="42" applyNumberFormat="1" applyFont="1" applyFill="1" applyBorder="1" applyAlignment="1">
      <alignment horizontal="center"/>
    </xf>
    <xf numFmtId="0" fontId="13" fillId="0" borderId="0" xfId="0" applyFont="1" applyFill="1" applyAlignment="1">
      <alignment horizontal="left" wrapText="1"/>
    </xf>
    <xf numFmtId="185" fontId="10" fillId="0" borderId="0" xfId="0" applyNumberFormat="1" applyFont="1" applyFill="1" applyBorder="1" applyAlignment="1">
      <alignment horizontal="center"/>
    </xf>
    <xf numFmtId="185" fontId="10" fillId="0" borderId="18" xfId="42" applyNumberFormat="1" applyFont="1" applyFill="1" applyBorder="1" applyAlignment="1">
      <alignment horizontal="center"/>
    </xf>
    <xf numFmtId="169" fontId="9" fillId="0" borderId="0" xfId="42" applyNumberFormat="1" applyFont="1" applyFill="1" applyBorder="1" applyAlignment="1">
      <alignment horizontal="center"/>
    </xf>
    <xf numFmtId="0" fontId="9" fillId="0" borderId="0" xfId="0" applyFont="1" applyFill="1" applyAlignment="1">
      <alignment horizontal="justify"/>
    </xf>
    <xf numFmtId="169" fontId="9" fillId="0" borderId="10" xfId="42" applyNumberFormat="1" applyFont="1" applyFill="1" applyBorder="1" applyAlignment="1">
      <alignment horizontal="center"/>
    </xf>
    <xf numFmtId="185" fontId="9" fillId="0" borderId="16" xfId="42" applyNumberFormat="1" applyFont="1" applyFill="1" applyBorder="1" applyAlignment="1">
      <alignment horizontal="center"/>
    </xf>
    <xf numFmtId="169" fontId="9" fillId="0" borderId="0" xfId="42" applyNumberFormat="1" applyFont="1" applyFill="1" applyAlignment="1">
      <alignment horizontal="center"/>
    </xf>
    <xf numFmtId="185" fontId="9" fillId="0" borderId="0" xfId="42" applyNumberFormat="1" applyFont="1" applyFill="1" applyAlignment="1">
      <alignment horizontal="center"/>
    </xf>
    <xf numFmtId="0" fontId="10" fillId="0" borderId="13" xfId="0" applyFont="1" applyFill="1" applyBorder="1" applyAlignment="1">
      <alignment/>
    </xf>
    <xf numFmtId="185" fontId="10" fillId="0" borderId="14" xfId="42" applyNumberFormat="1" applyFont="1" applyFill="1" applyBorder="1" applyAlignment="1">
      <alignment/>
    </xf>
    <xf numFmtId="185" fontId="9" fillId="0" borderId="15" xfId="42" applyNumberFormat="1" applyFont="1" applyFill="1" applyBorder="1" applyAlignment="1">
      <alignment horizontal="center"/>
    </xf>
    <xf numFmtId="185" fontId="10" fillId="0" borderId="13" xfId="42" applyNumberFormat="1" applyFont="1" applyFill="1" applyBorder="1" applyAlignment="1">
      <alignment/>
    </xf>
    <xf numFmtId="171" fontId="10" fillId="0" borderId="0" xfId="0" applyNumberFormat="1" applyFont="1" applyFill="1" applyAlignment="1">
      <alignment/>
    </xf>
    <xf numFmtId="188" fontId="10" fillId="0" borderId="0" xfId="0" applyNumberFormat="1" applyFont="1" applyFill="1" applyAlignment="1">
      <alignment/>
    </xf>
    <xf numFmtId="169" fontId="9" fillId="0" borderId="13" xfId="42" applyNumberFormat="1" applyFont="1" applyFill="1" applyBorder="1" applyAlignment="1">
      <alignment horizontal="center"/>
    </xf>
    <xf numFmtId="185" fontId="9" fillId="0" borderId="14" xfId="42" applyNumberFormat="1" applyFont="1" applyFill="1" applyBorder="1" applyAlignment="1">
      <alignment horizontal="center"/>
    </xf>
    <xf numFmtId="185" fontId="9" fillId="0" borderId="13" xfId="42" applyNumberFormat="1" applyFont="1" applyFill="1" applyBorder="1" applyAlignment="1">
      <alignment horizontal="center"/>
    </xf>
    <xf numFmtId="169" fontId="9" fillId="0" borderId="11" xfId="42" applyNumberFormat="1" applyFont="1" applyFill="1" applyBorder="1" applyAlignment="1">
      <alignment horizontal="center"/>
    </xf>
    <xf numFmtId="185" fontId="9" fillId="0" borderId="20" xfId="42" applyNumberFormat="1" applyFont="1" applyFill="1" applyBorder="1" applyAlignment="1">
      <alignment horizontal="center"/>
    </xf>
    <xf numFmtId="185" fontId="9" fillId="0" borderId="21" xfId="42" applyNumberFormat="1" applyFont="1" applyFill="1" applyBorder="1" applyAlignment="1">
      <alignment horizontal="center"/>
    </xf>
    <xf numFmtId="185" fontId="9" fillId="0" borderId="11" xfId="42" applyNumberFormat="1" applyFont="1" applyFill="1" applyBorder="1" applyAlignment="1">
      <alignment horizontal="center"/>
    </xf>
    <xf numFmtId="185" fontId="10" fillId="0" borderId="19" xfId="42" applyNumberFormat="1" applyFont="1" applyFill="1" applyBorder="1" applyAlignment="1">
      <alignment/>
    </xf>
    <xf numFmtId="185" fontId="10" fillId="0" borderId="16" xfId="42" applyNumberFormat="1" applyFont="1" applyFill="1" applyBorder="1" applyAlignment="1">
      <alignment horizontal="center"/>
    </xf>
    <xf numFmtId="185" fontId="10" fillId="0" borderId="10" xfId="42" applyNumberFormat="1" applyFont="1" applyFill="1" applyBorder="1" applyAlignment="1">
      <alignment horizontal="center"/>
    </xf>
    <xf numFmtId="185" fontId="10" fillId="0" borderId="17" xfId="42" applyNumberFormat="1" applyFont="1" applyFill="1" applyBorder="1" applyAlignment="1">
      <alignment horizontal="center"/>
    </xf>
    <xf numFmtId="169" fontId="9" fillId="0" borderId="0" xfId="42" applyNumberFormat="1" applyFont="1" applyFill="1" applyAlignment="1">
      <alignment/>
    </xf>
    <xf numFmtId="171" fontId="9" fillId="0" borderId="0" xfId="42" applyFont="1" applyFill="1" applyAlignment="1">
      <alignment/>
    </xf>
    <xf numFmtId="0" fontId="9" fillId="24" borderId="0" xfId="0" applyFont="1" applyFill="1" applyAlignment="1">
      <alignment horizontal="right" vertical="top"/>
    </xf>
    <xf numFmtId="185" fontId="9" fillId="24" borderId="0" xfId="42" applyNumberFormat="1" applyFont="1" applyFill="1" applyBorder="1" applyAlignment="1">
      <alignment/>
    </xf>
    <xf numFmtId="49" fontId="9" fillId="24" borderId="0" xfId="0" applyNumberFormat="1" applyFont="1" applyFill="1" applyBorder="1" applyAlignment="1">
      <alignment horizontal="center"/>
    </xf>
    <xf numFmtId="0" fontId="17" fillId="24" borderId="0" xfId="0" applyFont="1" applyFill="1" applyAlignment="1">
      <alignment horizontal="right"/>
    </xf>
    <xf numFmtId="0" fontId="16" fillId="24" borderId="0" xfId="0" applyFont="1" applyFill="1" applyBorder="1" applyAlignment="1">
      <alignment horizontal="right"/>
    </xf>
    <xf numFmtId="171" fontId="17" fillId="24" borderId="0" xfId="42" applyFont="1" applyFill="1" applyBorder="1" applyAlignment="1">
      <alignment horizontal="right"/>
    </xf>
    <xf numFmtId="0" fontId="35" fillId="24" borderId="0" xfId="0" applyFont="1" applyFill="1" applyAlignment="1">
      <alignment wrapText="1"/>
    </xf>
    <xf numFmtId="0" fontId="16" fillId="24" borderId="0" xfId="0" applyFont="1" applyFill="1" applyAlignment="1">
      <alignment horizontal="right"/>
    </xf>
    <xf numFmtId="0" fontId="17" fillId="0" borderId="0" xfId="0" applyFont="1" applyFill="1" applyAlignment="1">
      <alignment horizontal="right"/>
    </xf>
    <xf numFmtId="0" fontId="16" fillId="0" borderId="0" xfId="0" applyFont="1" applyFill="1" applyBorder="1" applyAlignment="1">
      <alignment horizontal="right"/>
    </xf>
    <xf numFmtId="171" fontId="17" fillId="0" borderId="0" xfId="42" applyFont="1" applyFill="1" applyBorder="1" applyAlignment="1">
      <alignment horizontal="right"/>
    </xf>
    <xf numFmtId="0" fontId="35" fillId="0" borderId="0" xfId="0" applyFont="1" applyFill="1" applyAlignment="1">
      <alignment wrapText="1"/>
    </xf>
    <xf numFmtId="0" fontId="16" fillId="0" borderId="0" xfId="0" applyFont="1" applyFill="1" applyAlignment="1">
      <alignment horizontal="right"/>
    </xf>
    <xf numFmtId="185" fontId="16" fillId="24" borderId="0" xfId="0" applyNumberFormat="1" applyFont="1" applyFill="1" applyAlignment="1">
      <alignment horizontal="right"/>
    </xf>
    <xf numFmtId="171" fontId="9" fillId="24" borderId="0" xfId="0" applyNumberFormat="1" applyFont="1" applyFill="1" applyAlignment="1">
      <alignment horizontal="right"/>
    </xf>
    <xf numFmtId="185" fontId="10" fillId="0" borderId="0" xfId="42" applyNumberFormat="1" applyFont="1" applyFill="1" applyBorder="1" applyAlignment="1">
      <alignment vertical="center" wrapText="1"/>
    </xf>
    <xf numFmtId="185" fontId="10" fillId="0" borderId="0" xfId="42" applyNumberFormat="1" applyFont="1" applyFill="1" applyBorder="1" applyAlignment="1">
      <alignment vertical="center"/>
    </xf>
    <xf numFmtId="49" fontId="9" fillId="0" borderId="0" xfId="0" applyNumberFormat="1" applyFont="1" applyFill="1" applyBorder="1" applyAlignment="1">
      <alignment horizontal="center"/>
    </xf>
    <xf numFmtId="185" fontId="9" fillId="24" borderId="12" xfId="42" applyNumberFormat="1" applyFont="1" applyFill="1" applyBorder="1" applyAlignment="1">
      <alignment/>
    </xf>
    <xf numFmtId="189" fontId="9" fillId="0" borderId="0" xfId="74" applyNumberFormat="1" applyFont="1" applyFill="1" applyAlignment="1">
      <alignment vertical="center"/>
      <protection/>
    </xf>
    <xf numFmtId="185" fontId="9" fillId="24" borderId="0" xfId="42" applyNumberFormat="1" applyFont="1" applyFill="1" applyBorder="1" applyAlignment="1" applyProtection="1">
      <alignment/>
      <protection/>
    </xf>
    <xf numFmtId="185" fontId="9" fillId="24" borderId="13" xfId="42" applyNumberFormat="1" applyFont="1" applyFill="1" applyBorder="1" applyAlignment="1">
      <alignment/>
    </xf>
    <xf numFmtId="185" fontId="9" fillId="24" borderId="0" xfId="42" applyNumberFormat="1" applyFont="1" applyFill="1" applyBorder="1" applyAlignment="1">
      <alignment/>
    </xf>
    <xf numFmtId="185" fontId="9" fillId="24" borderId="11" xfId="42" applyNumberFormat="1" applyFont="1" applyFill="1" applyBorder="1" applyAlignment="1">
      <alignment/>
    </xf>
    <xf numFmtId="16" fontId="9" fillId="0" borderId="10" xfId="0" applyNumberFormat="1" applyFont="1" applyFill="1" applyBorder="1" applyAlignment="1">
      <alignment horizontal="center"/>
    </xf>
    <xf numFmtId="216" fontId="9" fillId="0" borderId="19" xfId="0" applyNumberFormat="1" applyFont="1" applyFill="1" applyBorder="1" applyAlignment="1" quotePrefix="1">
      <alignment horizontal="right"/>
    </xf>
    <xf numFmtId="169" fontId="10" fillId="0" borderId="0" xfId="43" applyFont="1" applyFill="1" applyAlignment="1">
      <alignment/>
    </xf>
    <xf numFmtId="169" fontId="10" fillId="0" borderId="10" xfId="43" applyFont="1" applyFill="1" applyBorder="1" applyAlignment="1">
      <alignment/>
    </xf>
    <xf numFmtId="216" fontId="9" fillId="0" borderId="0" xfId="0" applyNumberFormat="1" applyFont="1" applyFill="1" applyBorder="1" applyAlignment="1" quotePrefix="1">
      <alignment horizontal="right"/>
    </xf>
    <xf numFmtId="169" fontId="10" fillId="0" borderId="11" xfId="43" applyFont="1" applyFill="1" applyBorder="1" applyAlignment="1">
      <alignment/>
    </xf>
    <xf numFmtId="169" fontId="10" fillId="0" borderId="0" xfId="43" applyFont="1" applyFill="1" applyBorder="1" applyAlignment="1">
      <alignment/>
    </xf>
    <xf numFmtId="185" fontId="9" fillId="24" borderId="0" xfId="42" applyNumberFormat="1" applyFont="1" applyFill="1" applyBorder="1" applyAlignment="1">
      <alignment horizontal="center"/>
    </xf>
    <xf numFmtId="185" fontId="9" fillId="24" borderId="0" xfId="42" applyNumberFormat="1" applyFont="1" applyFill="1" applyAlignment="1">
      <alignment/>
    </xf>
    <xf numFmtId="185" fontId="36" fillId="0" borderId="0" xfId="0" applyNumberFormat="1" applyFont="1" applyFill="1" applyAlignment="1">
      <alignment horizontal="center"/>
    </xf>
    <xf numFmtId="0" fontId="36" fillId="0" borderId="0" xfId="0" applyFont="1" applyFill="1" applyAlignment="1">
      <alignment/>
    </xf>
    <xf numFmtId="185" fontId="36" fillId="0" borderId="0" xfId="0" applyNumberFormat="1" applyFont="1" applyFill="1" applyAlignment="1">
      <alignment/>
    </xf>
    <xf numFmtId="185" fontId="36" fillId="0" borderId="17" xfId="0" applyNumberFormat="1" applyFont="1" applyFill="1" applyBorder="1" applyAlignment="1">
      <alignment/>
    </xf>
    <xf numFmtId="169" fontId="36" fillId="0" borderId="17" xfId="43" applyFont="1" applyFill="1" applyBorder="1" applyAlignment="1">
      <alignment/>
    </xf>
    <xf numFmtId="169" fontId="36" fillId="0" borderId="0" xfId="0" applyNumberFormat="1" applyFont="1" applyFill="1" applyAlignment="1">
      <alignment/>
    </xf>
    <xf numFmtId="169" fontId="36" fillId="0" borderId="17" xfId="0" applyNumberFormat="1" applyFont="1" applyFill="1" applyBorder="1" applyAlignment="1">
      <alignment/>
    </xf>
    <xf numFmtId="0" fontId="10" fillId="24" borderId="0" xfId="0" applyFont="1" applyFill="1" applyAlignment="1">
      <alignment/>
    </xf>
    <xf numFmtId="185" fontId="10" fillId="24" borderId="0" xfId="0" applyNumberFormat="1" applyFont="1" applyFill="1" applyAlignment="1">
      <alignment/>
    </xf>
    <xf numFmtId="216" fontId="9" fillId="24" borderId="0" xfId="0" applyNumberFormat="1" applyFont="1" applyFill="1" applyAlignment="1">
      <alignment horizontal="right"/>
    </xf>
    <xf numFmtId="16" fontId="9" fillId="24" borderId="10" xfId="0" applyNumberFormat="1" applyFont="1" applyFill="1" applyBorder="1" applyAlignment="1">
      <alignment horizontal="right"/>
    </xf>
    <xf numFmtId="0" fontId="10" fillId="24" borderId="0" xfId="0" applyFont="1" applyFill="1" applyAlignment="1">
      <alignment horizontal="center"/>
    </xf>
    <xf numFmtId="185" fontId="9" fillId="24" borderId="10" xfId="42" applyNumberFormat="1" applyFont="1" applyFill="1" applyBorder="1" applyAlignment="1">
      <alignment horizontal="center"/>
    </xf>
    <xf numFmtId="185" fontId="10" fillId="24" borderId="0" xfId="0" applyNumberFormat="1" applyFont="1" applyFill="1" applyBorder="1" applyAlignment="1">
      <alignment/>
    </xf>
    <xf numFmtId="0" fontId="10" fillId="24" borderId="0" xfId="0" applyFont="1" applyFill="1" applyBorder="1" applyAlignment="1">
      <alignment/>
    </xf>
    <xf numFmtId="185" fontId="9" fillId="24" borderId="0" xfId="42" applyNumberFormat="1" applyFont="1" applyFill="1" applyAlignment="1">
      <alignment horizontal="justify"/>
    </xf>
    <xf numFmtId="185" fontId="9" fillId="24" borderId="10" xfId="42" applyNumberFormat="1" applyFont="1" applyFill="1" applyBorder="1" applyAlignment="1">
      <alignment horizontal="justify"/>
    </xf>
    <xf numFmtId="169" fontId="9" fillId="24" borderId="0" xfId="42" applyNumberFormat="1" applyFont="1" applyFill="1" applyAlignment="1">
      <alignment horizontal="center"/>
    </xf>
    <xf numFmtId="0" fontId="10" fillId="24" borderId="13" xfId="0" applyFont="1" applyFill="1" applyBorder="1" applyAlignment="1">
      <alignment/>
    </xf>
    <xf numFmtId="169" fontId="9" fillId="24" borderId="10" xfId="42" applyNumberFormat="1" applyFont="1" applyFill="1" applyBorder="1" applyAlignment="1">
      <alignment horizontal="center"/>
    </xf>
    <xf numFmtId="185" fontId="9" fillId="24" borderId="13" xfId="42" applyNumberFormat="1" applyFont="1" applyFill="1" applyBorder="1" applyAlignment="1">
      <alignment/>
    </xf>
    <xf numFmtId="169" fontId="10" fillId="24" borderId="0" xfId="0" applyNumberFormat="1" applyFont="1" applyFill="1" applyAlignment="1">
      <alignment/>
    </xf>
    <xf numFmtId="169" fontId="9" fillId="24" borderId="10" xfId="0" applyNumberFormat="1" applyFont="1" applyFill="1" applyBorder="1" applyAlignment="1">
      <alignment/>
    </xf>
    <xf numFmtId="169" fontId="9" fillId="24" borderId="11" xfId="42" applyNumberFormat="1" applyFont="1" applyFill="1" applyBorder="1" applyAlignment="1">
      <alignment horizontal="center"/>
    </xf>
    <xf numFmtId="185" fontId="9" fillId="24" borderId="13" xfId="42" applyNumberFormat="1" applyFont="1" applyFill="1" applyBorder="1" applyAlignment="1">
      <alignment horizontal="center"/>
    </xf>
    <xf numFmtId="185" fontId="9" fillId="24" borderId="11" xfId="42" applyNumberFormat="1" applyFont="1" applyFill="1" applyBorder="1" applyAlignment="1">
      <alignment horizontal="center"/>
    </xf>
    <xf numFmtId="14" fontId="36" fillId="0" borderId="0" xfId="0" applyNumberFormat="1" applyFont="1" applyFill="1" applyAlignment="1">
      <alignment horizontal="center"/>
    </xf>
    <xf numFmtId="0" fontId="36" fillId="0" borderId="0" xfId="0" applyFont="1" applyFill="1" applyAlignment="1">
      <alignment horizontal="center"/>
    </xf>
    <xf numFmtId="171" fontId="36" fillId="0" borderId="17" xfId="42" applyFont="1" applyFill="1" applyBorder="1" applyAlignment="1">
      <alignment horizontal="center"/>
    </xf>
    <xf numFmtId="171" fontId="36" fillId="0" borderId="0" xfId="42" applyFont="1" applyFill="1" applyAlignment="1">
      <alignment horizontal="center"/>
    </xf>
    <xf numFmtId="0" fontId="36" fillId="0" borderId="0" xfId="0" applyFont="1" applyFill="1" applyBorder="1" applyAlignment="1">
      <alignment/>
    </xf>
    <xf numFmtId="0" fontId="36" fillId="0" borderId="17" xfId="0" applyFont="1" applyFill="1" applyBorder="1" applyAlignment="1">
      <alignment/>
    </xf>
    <xf numFmtId="169" fontId="36" fillId="0" borderId="21" xfId="0" applyNumberFormat="1" applyFont="1" applyFill="1" applyBorder="1" applyAlignment="1">
      <alignment/>
    </xf>
    <xf numFmtId="185" fontId="36" fillId="0" borderId="22" xfId="0" applyNumberFormat="1" applyFont="1" applyFill="1" applyBorder="1" applyAlignment="1">
      <alignment/>
    </xf>
    <xf numFmtId="0" fontId="36" fillId="0" borderId="0" xfId="0" applyFont="1" applyFill="1" applyAlignment="1">
      <alignment horizontal="justify"/>
    </xf>
    <xf numFmtId="0" fontId="9" fillId="22" borderId="0" xfId="0" applyFont="1" applyFill="1" applyAlignment="1">
      <alignment/>
    </xf>
    <xf numFmtId="0" fontId="10" fillId="22" borderId="0" xfId="0" applyFont="1" applyFill="1" applyAlignment="1">
      <alignment/>
    </xf>
    <xf numFmtId="0" fontId="10" fillId="22" borderId="0" xfId="0" applyFont="1" applyFill="1" applyAlignment="1">
      <alignment horizontal="center"/>
    </xf>
    <xf numFmtId="169" fontId="9" fillId="22" borderId="0" xfId="42" applyNumberFormat="1" applyFont="1" applyFill="1" applyAlignment="1">
      <alignment horizontal="center"/>
    </xf>
    <xf numFmtId="169" fontId="36" fillId="0" borderId="0" xfId="43" applyFont="1" applyFill="1" applyAlignment="1">
      <alignment/>
    </xf>
    <xf numFmtId="15" fontId="10" fillId="0" borderId="0" xfId="0" applyNumberFormat="1" applyFont="1" applyFill="1" applyBorder="1" applyAlignment="1">
      <alignment horizontal="right"/>
    </xf>
    <xf numFmtId="39" fontId="10" fillId="0" borderId="0" xfId="0" applyNumberFormat="1" applyFont="1" applyFill="1" applyAlignment="1">
      <alignment/>
    </xf>
    <xf numFmtId="40" fontId="10" fillId="0" borderId="0" xfId="0" applyNumberFormat="1" applyFont="1" applyFill="1" applyAlignment="1">
      <alignment/>
    </xf>
    <xf numFmtId="185" fontId="9" fillId="25" borderId="10" xfId="42" applyNumberFormat="1" applyFont="1" applyFill="1" applyBorder="1" applyAlignment="1">
      <alignment horizontal="right"/>
    </xf>
    <xf numFmtId="189" fontId="9" fillId="26" borderId="0" xfId="45" applyNumberFormat="1" applyFont="1" applyFill="1" applyBorder="1" applyAlignment="1" applyProtection="1">
      <alignment horizontal="left"/>
      <protection/>
    </xf>
    <xf numFmtId="0" fontId="10" fillId="26" borderId="0" xfId="0" applyFont="1" applyFill="1" applyAlignment="1">
      <alignment/>
    </xf>
    <xf numFmtId="0" fontId="17" fillId="26" borderId="0" xfId="0" applyFont="1" applyFill="1" applyAlignment="1">
      <alignment horizontal="right"/>
    </xf>
    <xf numFmtId="0" fontId="9" fillId="26" borderId="0" xfId="0" applyFont="1" applyFill="1" applyAlignment="1">
      <alignment horizontal="right"/>
    </xf>
    <xf numFmtId="189" fontId="11" fillId="26" borderId="0" xfId="45" applyNumberFormat="1" applyFont="1" applyFill="1" applyBorder="1" applyAlignment="1" applyProtection="1">
      <alignment horizontal="left"/>
      <protection/>
    </xf>
    <xf numFmtId="0" fontId="9" fillId="26" borderId="0" xfId="0" applyFont="1" applyFill="1" applyAlignment="1">
      <alignment horizontal="left"/>
    </xf>
    <xf numFmtId="0" fontId="10" fillId="26" borderId="0" xfId="0" applyFont="1" applyFill="1" applyBorder="1" applyAlignment="1">
      <alignment horizontal="center"/>
    </xf>
    <xf numFmtId="0" fontId="16" fillId="26" borderId="0" xfId="0" applyFont="1" applyFill="1" applyBorder="1" applyAlignment="1">
      <alignment horizontal="right"/>
    </xf>
    <xf numFmtId="0" fontId="10" fillId="26" borderId="0" xfId="0" applyFont="1" applyFill="1" applyBorder="1" applyAlignment="1">
      <alignment horizontal="right"/>
    </xf>
    <xf numFmtId="0" fontId="9" fillId="26" borderId="0" xfId="0" applyFont="1" applyFill="1" applyBorder="1" applyAlignment="1">
      <alignment/>
    </xf>
    <xf numFmtId="0" fontId="9" fillId="26" borderId="0" xfId="0" applyFont="1" applyFill="1" applyBorder="1" applyAlignment="1">
      <alignment horizontal="right"/>
    </xf>
    <xf numFmtId="0" fontId="10" fillId="26" borderId="0" xfId="0" applyFont="1" applyFill="1" applyAlignment="1">
      <alignment horizontal="right"/>
    </xf>
    <xf numFmtId="49" fontId="9" fillId="26" borderId="0" xfId="0" applyNumberFormat="1" applyFont="1" applyFill="1" applyBorder="1" applyAlignment="1">
      <alignment horizontal="center"/>
    </xf>
    <xf numFmtId="15" fontId="9" fillId="26" borderId="0" xfId="0" applyNumberFormat="1" applyFont="1" applyFill="1" applyBorder="1" applyAlignment="1">
      <alignment horizontal="right"/>
    </xf>
    <xf numFmtId="49" fontId="9" fillId="26" borderId="0" xfId="0" applyNumberFormat="1" applyFont="1" applyFill="1" applyBorder="1" applyAlignment="1">
      <alignment horizontal="right"/>
    </xf>
    <xf numFmtId="16" fontId="9" fillId="26" borderId="0" xfId="0" applyNumberFormat="1" applyFont="1" applyFill="1" applyBorder="1" applyAlignment="1">
      <alignment horizontal="right"/>
    </xf>
    <xf numFmtId="16" fontId="9" fillId="26" borderId="0" xfId="0" applyNumberFormat="1" applyFont="1" applyFill="1" applyBorder="1" applyAlignment="1">
      <alignment horizontal="center"/>
    </xf>
    <xf numFmtId="0" fontId="10" fillId="26" borderId="0" xfId="0" applyFont="1" applyFill="1" applyBorder="1" applyAlignment="1">
      <alignment/>
    </xf>
    <xf numFmtId="0" fontId="14" fillId="26" borderId="0" xfId="0" applyFont="1" applyFill="1" applyAlignment="1">
      <alignment vertical="top"/>
    </xf>
    <xf numFmtId="0" fontId="10" fillId="26" borderId="0" xfId="0" applyFont="1" applyFill="1" applyAlignment="1">
      <alignment vertical="top"/>
    </xf>
    <xf numFmtId="0" fontId="10" fillId="26" borderId="0" xfId="0" applyFont="1" applyFill="1" applyBorder="1" applyAlignment="1">
      <alignment horizontal="center" vertical="top"/>
    </xf>
    <xf numFmtId="185" fontId="9" fillId="26" borderId="0" xfId="0" applyNumberFormat="1" applyFont="1" applyFill="1" applyAlignment="1">
      <alignment horizontal="right" vertical="top"/>
    </xf>
    <xf numFmtId="0" fontId="9" fillId="26" borderId="0" xfId="0" applyFont="1" applyFill="1" applyAlignment="1">
      <alignment horizontal="right" vertical="top"/>
    </xf>
    <xf numFmtId="185" fontId="10" fillId="26" borderId="0" xfId="42" applyNumberFormat="1" applyFont="1" applyFill="1" applyBorder="1" applyAlignment="1">
      <alignment horizontal="center"/>
    </xf>
    <xf numFmtId="185" fontId="9" fillId="26" borderId="0" xfId="42" applyNumberFormat="1" applyFont="1" applyFill="1" applyBorder="1" applyAlignment="1">
      <alignment horizontal="right"/>
    </xf>
    <xf numFmtId="185" fontId="10" fillId="26" borderId="0" xfId="42" applyNumberFormat="1" applyFont="1" applyFill="1" applyAlignment="1">
      <alignment/>
    </xf>
    <xf numFmtId="185" fontId="9" fillId="26" borderId="10" xfId="42" applyNumberFormat="1" applyFont="1" applyFill="1" applyBorder="1" applyAlignment="1">
      <alignment horizontal="right"/>
    </xf>
    <xf numFmtId="185" fontId="10" fillId="26" borderId="0" xfId="42" applyNumberFormat="1" applyFont="1" applyFill="1" applyBorder="1" applyAlignment="1">
      <alignment/>
    </xf>
    <xf numFmtId="0" fontId="10" fillId="26" borderId="0" xfId="0" applyFont="1" applyFill="1" applyAlignment="1" quotePrefix="1">
      <alignment horizontal="left"/>
    </xf>
    <xf numFmtId="0" fontId="10" fillId="26" borderId="0" xfId="0" applyFont="1" applyFill="1" applyAlignment="1">
      <alignment horizontal="left"/>
    </xf>
    <xf numFmtId="38" fontId="9" fillId="26" borderId="0" xfId="42" applyNumberFormat="1" applyFont="1" applyFill="1" applyBorder="1" applyAlignment="1">
      <alignment horizontal="right"/>
    </xf>
    <xf numFmtId="0" fontId="14" fillId="26" borderId="0" xfId="0" applyFont="1" applyFill="1" applyAlignment="1">
      <alignment horizontal="left"/>
    </xf>
    <xf numFmtId="185" fontId="9" fillId="26" borderId="13" xfId="42" applyNumberFormat="1" applyFont="1" applyFill="1" applyBorder="1" applyAlignment="1">
      <alignment horizontal="right"/>
    </xf>
    <xf numFmtId="0" fontId="9" fillId="26" borderId="0" xfId="0" applyFont="1" applyFill="1" applyAlignment="1">
      <alignment/>
    </xf>
    <xf numFmtId="185" fontId="9" fillId="26" borderId="11" xfId="42" applyNumberFormat="1" applyFont="1" applyFill="1" applyBorder="1" applyAlignment="1">
      <alignment horizontal="right"/>
    </xf>
    <xf numFmtId="171" fontId="9" fillId="26" borderId="0" xfId="42" applyNumberFormat="1" applyFont="1" applyFill="1" applyBorder="1" applyAlignment="1" quotePrefix="1">
      <alignment horizontal="right"/>
    </xf>
    <xf numFmtId="171" fontId="9" fillId="26" borderId="9" xfId="0" applyNumberFormat="1" applyFont="1" applyFill="1" applyBorder="1" applyAlignment="1">
      <alignment horizontal="right"/>
    </xf>
    <xf numFmtId="0" fontId="10" fillId="26" borderId="0" xfId="0" applyFont="1" applyFill="1" applyAlignment="1" quotePrefix="1">
      <alignment/>
    </xf>
    <xf numFmtId="171" fontId="9" fillId="26" borderId="0" xfId="0" applyNumberFormat="1" applyFont="1" applyFill="1" applyBorder="1" applyAlignment="1">
      <alignment horizontal="right"/>
    </xf>
    <xf numFmtId="171" fontId="9" fillId="26" borderId="11" xfId="42" applyFont="1" applyFill="1" applyBorder="1" applyAlignment="1">
      <alignment horizontal="right"/>
    </xf>
    <xf numFmtId="171" fontId="17" fillId="26" borderId="0" xfId="42" applyFont="1" applyFill="1" applyBorder="1" applyAlignment="1">
      <alignment horizontal="right"/>
    </xf>
    <xf numFmtId="185" fontId="10" fillId="0" borderId="0" xfId="0" applyNumberFormat="1" applyFont="1" applyAlignment="1">
      <alignment vertical="center" wrapText="1"/>
    </xf>
    <xf numFmtId="0" fontId="9" fillId="10" borderId="0" xfId="0" applyFont="1" applyFill="1" applyBorder="1" applyAlignment="1">
      <alignment horizontal="right"/>
    </xf>
    <xf numFmtId="0" fontId="9" fillId="0" borderId="0" xfId="0" applyFont="1" applyFill="1" applyBorder="1" applyAlignment="1">
      <alignment horizontal="right" vertical="top"/>
    </xf>
    <xf numFmtId="185" fontId="9" fillId="0" borderId="0" xfId="0" applyNumberFormat="1" applyFont="1" applyFill="1" applyBorder="1" applyAlignment="1">
      <alignment horizontal="right" vertical="top"/>
    </xf>
    <xf numFmtId="185" fontId="9" fillId="0" borderId="0" xfId="42" applyNumberFormat="1" applyFont="1" applyFill="1" applyBorder="1" applyAlignment="1">
      <alignment horizontal="right" vertical="top"/>
    </xf>
    <xf numFmtId="0" fontId="10" fillId="0" borderId="0" xfId="0" applyFont="1" applyFill="1" applyBorder="1" applyAlignment="1">
      <alignment vertical="top"/>
    </xf>
    <xf numFmtId="169" fontId="10" fillId="0" borderId="0" xfId="0" applyNumberFormat="1" applyFont="1" applyFill="1" applyBorder="1" applyAlignment="1">
      <alignment vertical="top"/>
    </xf>
    <xf numFmtId="0" fontId="9" fillId="0" borderId="0" xfId="0" applyFont="1" applyFill="1" applyBorder="1" applyAlignment="1">
      <alignment wrapText="1"/>
    </xf>
    <xf numFmtId="0" fontId="11" fillId="0" borderId="0" xfId="0" applyFont="1" applyFill="1" applyBorder="1" applyAlignment="1">
      <alignment wrapText="1"/>
    </xf>
    <xf numFmtId="185" fontId="10" fillId="0" borderId="0" xfId="0" applyNumberFormat="1" applyFont="1" applyFill="1" applyBorder="1" applyAlignment="1">
      <alignment horizontal="right"/>
    </xf>
    <xf numFmtId="189" fontId="9" fillId="0" borderId="0" xfId="45" applyNumberFormat="1" applyFont="1" applyFill="1" applyBorder="1" applyAlignment="1" applyProtection="1">
      <alignment horizontal="left" wrapText="1"/>
      <protection/>
    </xf>
    <xf numFmtId="0" fontId="9" fillId="0" borderId="0" xfId="0" applyFont="1" applyFill="1" applyAlignment="1">
      <alignment horizontal="justify" wrapText="1"/>
    </xf>
    <xf numFmtId="0" fontId="9" fillId="26" borderId="0" xfId="0" applyFont="1" applyFill="1" applyAlignment="1">
      <alignment horizontal="justify" wrapText="1"/>
    </xf>
    <xf numFmtId="0" fontId="0" fillId="26" borderId="0" xfId="0" applyFill="1" applyAlignment="1">
      <alignment wrapText="1"/>
    </xf>
    <xf numFmtId="0" fontId="0" fillId="0" borderId="0" xfId="0" applyAlignment="1">
      <alignment wrapText="1"/>
    </xf>
    <xf numFmtId="0" fontId="14" fillId="0" borderId="0" xfId="0" applyFont="1" applyAlignment="1">
      <alignment horizontal="center"/>
    </xf>
    <xf numFmtId="0" fontId="9" fillId="0" borderId="0" xfId="0" applyFont="1" applyFill="1" applyAlignment="1">
      <alignment horizontal="justify"/>
    </xf>
    <xf numFmtId="0" fontId="10" fillId="0" borderId="0" xfId="0" applyFont="1" applyFill="1" applyAlignment="1">
      <alignment horizontal="justify" wrapText="1"/>
    </xf>
    <xf numFmtId="0" fontId="10" fillId="0" borderId="0" xfId="0" applyFont="1" applyFill="1" applyAlignment="1">
      <alignment horizontal="justify"/>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zerodec" xfId="44"/>
    <cellStyle name="Comma_Con B&amp;S 0698" xfId="45"/>
    <cellStyle name="Currency" xfId="46"/>
    <cellStyle name="Currency [0]" xfId="47"/>
    <cellStyle name="Currency1" xfId="48"/>
    <cellStyle name="Date" xfId="49"/>
    <cellStyle name="Dollar (zero dec)" xfId="50"/>
    <cellStyle name="Explanatory Text" xfId="51"/>
    <cellStyle name="Fixed" xfId="52"/>
    <cellStyle name="Followed Hyperlink" xfId="53"/>
    <cellStyle name="Good" xfId="54"/>
    <cellStyle name="Heading 1" xfId="55"/>
    <cellStyle name="Heading 2" xfId="56"/>
    <cellStyle name="Heading 3" xfId="57"/>
    <cellStyle name="Heading 4" xfId="58"/>
    <cellStyle name="HEADING1" xfId="59"/>
    <cellStyle name="HEADING2" xfId="60"/>
    <cellStyle name="Hyperlink" xfId="61"/>
    <cellStyle name="Input" xfId="62"/>
    <cellStyle name="Linked Cell" xfId="63"/>
    <cellStyle name="Neutral" xfId="64"/>
    <cellStyle name="Normal - Style1" xfId="65"/>
    <cellStyle name="Normal - Style2" xfId="66"/>
    <cellStyle name="Normal - Style3" xfId="67"/>
    <cellStyle name="Normal - Style4" xfId="68"/>
    <cellStyle name="Normal - Style5" xfId="69"/>
    <cellStyle name="Normal - Style6" xfId="70"/>
    <cellStyle name="Normal - Style7" xfId="71"/>
    <cellStyle name="Normal - Style8" xfId="72"/>
    <cellStyle name="Normal_Con B&amp;S 0698" xfId="73"/>
    <cellStyle name="Normal_Con P&amp;L 0698" xfId="74"/>
    <cellStyle name="Note" xfId="75"/>
    <cellStyle name="Output" xfId="76"/>
    <cellStyle name="Percent" xfId="77"/>
    <cellStyle name="Title" xfId="78"/>
    <cellStyle name="Total" xfId="79"/>
    <cellStyle name="Warning Text"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ccount4\d\SHAH\CONSOL%20AC\YE%206.1999\June%2099%20from%20Wei%20Leong%20&amp;%20Amended%20final%20Audited%20Ac\SHAH\AABA&amp;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ccount4\d\Kumar\Excel\Consol\AAB%20Consol%202001-06-B(PWC-W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mooiling\My%20Documents\Quarter%20Reports\Consol%202011\Mar'11\FBO%20Consol%2031.12.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Qtrly%20Report_2010\4th%20Qtr_31.12.2010\Qrtly_Report_31.12.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Qtrly%20Report_2010\4th%20Qtr_31.12.2010\worksheets\Worksheet%20DOH%20cashflow-%20consol%20DO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mooiling\My%20Documents\Quarter%20Reports\Consol%202011\Jun'11\FBO%20Consol%2030.06.20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ooiling\My%20Documents\Quarter%20Reports\Consol%202011\Mar'11\Worksheet%20DOH%20cashflow-%20consol%20DOH20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mooiling\My%20Documents\Quarter%20Reports\Consol%202010\Sep\Qrtly_Report_30.9.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user\My%20Documents\Downloads\FBO%20Consol%2031.12.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PI"/>
      <sheetName val="Balance Sheet"/>
      <sheetName val="Notes"/>
      <sheetName val="TB"/>
      <sheetName val="Profit &amp; Lo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 B&amp;S"/>
      <sheetName val="Con P&amp;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1"/>
      <sheetName val="Breakdown"/>
      <sheetName val="PL"/>
      <sheetName val="CF"/>
      <sheetName val="2010"/>
      <sheetName val="Adj1"/>
      <sheetName val="Adj2"/>
      <sheetName val="2002 &amp; 2003"/>
      <sheetName val="2004"/>
      <sheetName val="2005"/>
      <sheetName val="2006"/>
      <sheetName val="2007"/>
      <sheetName val="2008"/>
      <sheetName val="Goodwill 08"/>
      <sheetName val="2009"/>
      <sheetName val="SummaryAdj"/>
      <sheetName val="Prepaid lease pymt"/>
      <sheetName val="Goodwill 07"/>
      <sheetName val="08 write off of COI - FBO"/>
      <sheetName val="Sheet1"/>
    </sheetNames>
    <sheetDataSet>
      <sheetData sheetId="2">
        <row r="18">
          <cell r="L18">
            <v>54036689</v>
          </cell>
        </row>
        <row r="98">
          <cell r="L98">
            <v>193076</v>
          </cell>
        </row>
        <row r="106">
          <cell r="L106">
            <v>-2315278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densed BS"/>
      <sheetName val="Condensed IS"/>
      <sheetName val="Condensed Equity"/>
      <sheetName val="Condensed CF"/>
    </sheetNames>
    <sheetDataSet>
      <sheetData sheetId="0">
        <row r="39">
          <cell r="C39">
            <v>111667288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S1"/>
      <sheetName val="PL"/>
      <sheetName val="CF Dec 09"/>
      <sheetName val="CF Dec 10"/>
      <sheetName val="CF Sep 10"/>
      <sheetName val="CF June 10"/>
      <sheetName val="CF Mar 10"/>
    </sheetNames>
    <sheetDataSet>
      <sheetData sheetId="2">
        <row r="10">
          <cell r="B10">
            <v>291693</v>
          </cell>
        </row>
        <row r="12">
          <cell r="B12">
            <v>340451</v>
          </cell>
        </row>
        <row r="13">
          <cell r="B13">
            <v>582684</v>
          </cell>
        </row>
        <row r="15">
          <cell r="B15">
            <v>58974</v>
          </cell>
        </row>
        <row r="16">
          <cell r="B16">
            <v>17723</v>
          </cell>
        </row>
        <row r="17">
          <cell r="B17">
            <v>-93000</v>
          </cell>
        </row>
        <row r="19">
          <cell r="B19">
            <v>28638</v>
          </cell>
        </row>
        <row r="20">
          <cell r="B20">
            <v>-1087</v>
          </cell>
        </row>
        <row r="24">
          <cell r="B24">
            <v>-720146</v>
          </cell>
        </row>
        <row r="25">
          <cell r="B25">
            <v>-188352</v>
          </cell>
        </row>
        <row r="26">
          <cell r="B26">
            <v>-268855</v>
          </cell>
        </row>
        <row r="27">
          <cell r="B27">
            <v>103546</v>
          </cell>
        </row>
        <row r="30">
          <cell r="B30">
            <v>-18800</v>
          </cell>
        </row>
        <row r="36">
          <cell r="B36">
            <v>-23084</v>
          </cell>
        </row>
        <row r="37">
          <cell r="B37">
            <v>93000</v>
          </cell>
        </row>
        <row r="38">
          <cell r="B38">
            <v>1087</v>
          </cell>
        </row>
        <row r="43">
          <cell r="B43">
            <v>-58342</v>
          </cell>
        </row>
        <row r="44">
          <cell r="B44">
            <v>-28638</v>
          </cell>
        </row>
        <row r="45">
          <cell r="B45">
            <v>-139280</v>
          </cell>
        </row>
        <row r="51">
          <cell r="B51">
            <v>829896</v>
          </cell>
        </row>
        <row r="57">
          <cell r="B57">
            <v>25295</v>
          </cell>
        </row>
        <row r="58">
          <cell r="B58">
            <v>782813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1"/>
      <sheetName val="Breakdown"/>
      <sheetName val="PL"/>
      <sheetName val="CF"/>
      <sheetName val="2011"/>
      <sheetName val="SummaryAdj"/>
      <sheetName val="2010"/>
      <sheetName val="2009"/>
      <sheetName val="Adj1"/>
      <sheetName val="Adj2"/>
      <sheetName val="2002 &amp; 2003"/>
      <sheetName val="2004"/>
      <sheetName val="2005"/>
      <sheetName val="2006"/>
      <sheetName val="2007"/>
      <sheetName val="2008"/>
      <sheetName val="Goodwill 08"/>
      <sheetName val="Prepaid lease pymt"/>
      <sheetName val="Goodwill 07"/>
      <sheetName val="08 write off of COI - FBO"/>
      <sheetName val="Sheet1"/>
    </sheetNames>
    <sheetDataSet>
      <sheetData sheetId="3">
        <row r="12">
          <cell r="B12">
            <v>388874</v>
          </cell>
        </row>
        <row r="16">
          <cell r="B16">
            <v>20371.368000000002</v>
          </cell>
        </row>
        <row r="18">
          <cell r="B18">
            <v>53514</v>
          </cell>
        </row>
        <row r="19">
          <cell r="B19">
            <v>-60000</v>
          </cell>
        </row>
        <row r="20">
          <cell r="B20">
            <v>0</v>
          </cell>
        </row>
        <row r="22">
          <cell r="B22">
            <v>2256</v>
          </cell>
        </row>
        <row r="24">
          <cell r="B24">
            <v>5000000</v>
          </cell>
        </row>
        <row r="27">
          <cell r="B27">
            <v>0</v>
          </cell>
        </row>
        <row r="28">
          <cell r="B28">
            <v>0</v>
          </cell>
        </row>
        <row r="32">
          <cell r="B32">
            <v>-1013586</v>
          </cell>
        </row>
        <row r="33">
          <cell r="B33">
            <v>620067</v>
          </cell>
        </row>
        <row r="34">
          <cell r="B34">
            <v>-33165</v>
          </cell>
        </row>
        <row r="37">
          <cell r="B37">
            <v>-187156</v>
          </cell>
        </row>
        <row r="38">
          <cell r="B38">
            <v>-32704</v>
          </cell>
        </row>
        <row r="39">
          <cell r="B39">
            <v>1450862</v>
          </cell>
        </row>
        <row r="40">
          <cell r="B40">
            <v>-1751434</v>
          </cell>
        </row>
        <row r="41">
          <cell r="B41">
            <v>-386397</v>
          </cell>
        </row>
        <row r="42">
          <cell r="B42">
            <v>599947</v>
          </cell>
        </row>
        <row r="43">
          <cell r="B43">
            <v>471165</v>
          </cell>
        </row>
        <row r="44">
          <cell r="B44">
            <v>-4351925</v>
          </cell>
        </row>
        <row r="47">
          <cell r="B47">
            <v>-128752</v>
          </cell>
        </row>
        <row r="52">
          <cell r="B52">
            <v>-26346</v>
          </cell>
        </row>
        <row r="53">
          <cell r="B53">
            <v>50604</v>
          </cell>
        </row>
        <row r="60">
          <cell r="B60">
            <v>33165</v>
          </cell>
        </row>
        <row r="62">
          <cell r="B62">
            <v>6376278</v>
          </cell>
        </row>
        <row r="67">
          <cell r="B67">
            <v>-1136739</v>
          </cell>
        </row>
        <row r="68">
          <cell r="B68">
            <v>-620067</v>
          </cell>
        </row>
        <row r="69">
          <cell r="B69">
            <v>-232973</v>
          </cell>
        </row>
        <row r="70">
          <cell r="B70">
            <v>-7500000</v>
          </cell>
        </row>
        <row r="71">
          <cell r="B71">
            <v>-31250</v>
          </cell>
        </row>
        <row r="76">
          <cell r="B76">
            <v>7986117</v>
          </cell>
        </row>
        <row r="82">
          <cell r="B82">
            <v>2946571</v>
          </cell>
        </row>
        <row r="83">
          <cell r="B83">
            <v>206137</v>
          </cell>
        </row>
        <row r="84">
          <cell r="B84">
            <v>4633124</v>
          </cell>
        </row>
        <row r="85">
          <cell r="B85">
            <v>-18329</v>
          </cell>
        </row>
        <row r="88">
          <cell r="B88">
            <v>-812441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1"/>
      <sheetName val="PL"/>
      <sheetName val="CF Mar 11"/>
      <sheetName val="CF Dec 10"/>
      <sheetName val="CF Sep 10"/>
      <sheetName val="CF June 10"/>
      <sheetName val="CF Mar 10"/>
      <sheetName val="CF Dec 09"/>
    </sheetNames>
    <sheetDataSet>
      <sheetData sheetId="2">
        <row r="10">
          <cell r="B10">
            <v>41751</v>
          </cell>
        </row>
        <row r="12">
          <cell r="B12">
            <v>91305</v>
          </cell>
        </row>
        <row r="13">
          <cell r="B13">
            <v>0</v>
          </cell>
        </row>
        <row r="16">
          <cell r="B16">
            <v>0</v>
          </cell>
        </row>
        <row r="19">
          <cell r="B19">
            <v>16617</v>
          </cell>
        </row>
        <row r="20">
          <cell r="B20">
            <v>0</v>
          </cell>
        </row>
        <row r="24">
          <cell r="B24">
            <v>-972141</v>
          </cell>
        </row>
        <row r="25">
          <cell r="B25">
            <v>285018</v>
          </cell>
        </row>
        <row r="26">
          <cell r="B26">
            <v>321418</v>
          </cell>
        </row>
        <row r="27">
          <cell r="B27">
            <v>280709</v>
          </cell>
        </row>
        <row r="31">
          <cell r="B31">
            <v>-12000</v>
          </cell>
        </row>
        <row r="36">
          <cell r="B36">
            <v>-4607</v>
          </cell>
        </row>
        <row r="38">
          <cell r="B38">
            <v>0</v>
          </cell>
        </row>
        <row r="43">
          <cell r="B43">
            <v>-14235</v>
          </cell>
        </row>
        <row r="44">
          <cell r="B44">
            <v>-16617</v>
          </cell>
        </row>
        <row r="45">
          <cell r="B45">
            <v>-40733</v>
          </cell>
        </row>
        <row r="51">
          <cell r="B51">
            <v>208233</v>
          </cell>
        </row>
        <row r="57">
          <cell r="B57">
            <v>26233</v>
          </cell>
        </row>
        <row r="58">
          <cell r="B58">
            <v>158485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densed BS"/>
      <sheetName val="Condensed IS"/>
      <sheetName val="Condensed Equity"/>
      <sheetName val="Condensed CF"/>
    </sheetNames>
    <sheetDataSet>
      <sheetData sheetId="1">
        <row r="14">
          <cell r="I14">
            <v>40241294</v>
          </cell>
        </row>
        <row r="24">
          <cell r="I24">
            <v>222463</v>
          </cell>
        </row>
        <row r="28">
          <cell r="I28">
            <v>27624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S1"/>
      <sheetName val="Breakdown"/>
      <sheetName val="PL"/>
      <sheetName val="CF"/>
      <sheetName val="2011"/>
      <sheetName val="SummaryAdj"/>
      <sheetName val="2010"/>
      <sheetName val="2009"/>
      <sheetName val="Adj1"/>
      <sheetName val="Adj2"/>
      <sheetName val="2002 &amp; 2003"/>
      <sheetName val="2004"/>
      <sheetName val="2005"/>
      <sheetName val="2006"/>
      <sheetName val="2007"/>
      <sheetName val="2008"/>
      <sheetName val="Goodwill 08"/>
      <sheetName val="Prepaid lease pymt"/>
      <sheetName val="Goodwill 07"/>
      <sheetName val="08 write off of COI - FBO"/>
      <sheetName val="Sheet1"/>
    </sheetNames>
    <sheetDataSet>
      <sheetData sheetId="2">
        <row r="18">
          <cell r="L18">
            <v>83336680</v>
          </cell>
        </row>
        <row r="21">
          <cell r="L21">
            <v>82618</v>
          </cell>
        </row>
        <row r="43">
          <cell r="L43">
            <v>16146164</v>
          </cell>
        </row>
        <row r="45">
          <cell r="Q45">
            <v>-45099</v>
          </cell>
        </row>
        <row r="52">
          <cell r="L52">
            <v>-10612898</v>
          </cell>
        </row>
        <row r="59">
          <cell r="Q59">
            <v>-4719</v>
          </cell>
        </row>
        <row r="61">
          <cell r="L61">
            <v>-709610</v>
          </cell>
        </row>
        <row r="68">
          <cell r="L68">
            <v>-95844</v>
          </cell>
        </row>
        <row r="99">
          <cell r="L99">
            <v>-901443</v>
          </cell>
        </row>
        <row r="107">
          <cell r="L107">
            <v>32918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ransitionEvaluation="1" transitionEntry="1">
    <tabColor indexed="26"/>
    <pageSetUpPr fitToPage="1"/>
  </sheetPr>
  <dimension ref="A1:F91"/>
  <sheetViews>
    <sheetView showGridLines="0" view="pageBreakPreview" zoomScale="80" zoomScaleSheetLayoutView="80" zoomScalePageLayoutView="0" workbookViewId="0" topLeftCell="A1">
      <pane xSplit="1" ySplit="9" topLeftCell="B10" activePane="bottomRight" state="frozen"/>
      <selection pane="topLeft" activeCell="D67" sqref="D67"/>
      <selection pane="topRight" activeCell="D67" sqref="D67"/>
      <selection pane="bottomLeft" activeCell="D67" sqref="D67"/>
      <selection pane="bottomRight" activeCell="A1" sqref="A1"/>
    </sheetView>
  </sheetViews>
  <sheetFormatPr defaultColWidth="12.7109375" defaultRowHeight="12.75"/>
  <cols>
    <col min="1" max="1" width="54.28125" style="33" customWidth="1"/>
    <col min="2" max="2" width="6.57421875" style="33" customWidth="1"/>
    <col min="3" max="3" width="15.140625" style="34" bestFit="1" customWidth="1"/>
    <col min="4" max="4" width="5.7109375" style="15" customWidth="1"/>
    <col min="5" max="5" width="15.140625" style="15" bestFit="1" customWidth="1"/>
    <col min="6" max="6" width="3.140625" style="15" customWidth="1"/>
    <col min="7" max="7" width="14.28125" style="15" bestFit="1" customWidth="1"/>
    <col min="8" max="8" width="14.00390625" style="15" bestFit="1" customWidth="1"/>
    <col min="9" max="16384" width="12.7109375" style="15" customWidth="1"/>
  </cols>
  <sheetData>
    <row r="1" spans="1:5" ht="15.75">
      <c r="A1" s="16" t="s">
        <v>0</v>
      </c>
      <c r="B1" s="16"/>
      <c r="C1" s="253"/>
      <c r="E1" s="14"/>
    </row>
    <row r="2" spans="1:5" ht="15.75">
      <c r="A2" s="16" t="s">
        <v>203</v>
      </c>
      <c r="B2" s="16"/>
      <c r="C2" s="253"/>
      <c r="E2" s="14"/>
    </row>
    <row r="3" spans="1:3" ht="15.75">
      <c r="A3" s="17"/>
      <c r="B3" s="17"/>
      <c r="C3" s="253"/>
    </row>
    <row r="4" spans="1:5" ht="15.75">
      <c r="A4" s="362" t="s">
        <v>54</v>
      </c>
      <c r="B4" s="362"/>
      <c r="C4" s="362"/>
      <c r="D4" s="362"/>
      <c r="E4" s="362"/>
    </row>
    <row r="5" spans="3:6" ht="15.75">
      <c r="C5" s="78"/>
      <c r="D5" s="78"/>
      <c r="E5" s="78"/>
      <c r="F5" s="79"/>
    </row>
    <row r="6" spans="1:5" s="14" customFormat="1" ht="15.75">
      <c r="A6" s="10"/>
      <c r="B6" s="10"/>
      <c r="C6" s="48" t="s">
        <v>9</v>
      </c>
      <c r="E6" s="48" t="s">
        <v>9</v>
      </c>
    </row>
    <row r="7" spans="1:5" s="14" customFormat="1" ht="15.75" customHeight="1">
      <c r="A7" s="10"/>
      <c r="B7" s="10"/>
      <c r="C7" s="49" t="s">
        <v>204</v>
      </c>
      <c r="D7" s="26"/>
      <c r="E7" s="49" t="s">
        <v>71</v>
      </c>
    </row>
    <row r="8" spans="1:5" s="14" customFormat="1" ht="15.75">
      <c r="A8" s="10"/>
      <c r="B8" s="10"/>
      <c r="C8" s="50" t="s">
        <v>8</v>
      </c>
      <c r="E8" s="50" t="s">
        <v>8</v>
      </c>
    </row>
    <row r="9" spans="1:5" s="14" customFormat="1" ht="15.75">
      <c r="A9" s="10"/>
      <c r="B9" s="10"/>
      <c r="C9" s="8" t="s">
        <v>10</v>
      </c>
      <c r="E9" s="8" t="s">
        <v>89</v>
      </c>
    </row>
    <row r="10" spans="1:5" s="14" customFormat="1" ht="15.75">
      <c r="A10" s="11" t="s">
        <v>11</v>
      </c>
      <c r="B10" s="11"/>
      <c r="C10" s="8"/>
      <c r="E10" s="4"/>
    </row>
    <row r="11" spans="1:3" s="13" customFormat="1" ht="15.75">
      <c r="A11" s="12" t="s">
        <v>23</v>
      </c>
      <c r="B11" s="12"/>
      <c r="C11" s="55"/>
    </row>
    <row r="12" spans="1:5" s="13" customFormat="1" ht="15.75">
      <c r="A12" s="18" t="s">
        <v>12</v>
      </c>
      <c r="B12" s="18"/>
      <c r="C12" s="12">
        <v>16043291</v>
      </c>
      <c r="E12" s="12">
        <v>16682677</v>
      </c>
    </row>
    <row r="13" spans="1:5" s="13" customFormat="1" ht="15.75">
      <c r="A13" s="18" t="s">
        <v>13</v>
      </c>
      <c r="B13" s="18"/>
      <c r="C13" s="12">
        <v>83607000</v>
      </c>
      <c r="E13" s="12">
        <v>83607000</v>
      </c>
    </row>
    <row r="14" spans="1:5" s="13" customFormat="1" ht="15.75">
      <c r="A14" s="18" t="s">
        <v>68</v>
      </c>
      <c r="B14" s="18"/>
      <c r="C14" s="12">
        <v>7195861</v>
      </c>
      <c r="E14" s="12">
        <v>7291708</v>
      </c>
    </row>
    <row r="15" spans="1:5" s="13" customFormat="1" ht="15.75">
      <c r="A15" s="18" t="s">
        <v>69</v>
      </c>
      <c r="B15" s="18"/>
      <c r="C15" s="12">
        <v>228300</v>
      </c>
      <c r="E15" s="12">
        <v>376811</v>
      </c>
    </row>
    <row r="16" spans="1:5" s="13" customFormat="1" ht="15.75">
      <c r="A16" s="18" t="s">
        <v>14</v>
      </c>
      <c r="B16" s="18"/>
      <c r="C16" s="12">
        <v>494133</v>
      </c>
      <c r="E16" s="12">
        <v>479055</v>
      </c>
    </row>
    <row r="17" spans="1:5" s="13" customFormat="1" ht="15.75">
      <c r="A17" s="18" t="s">
        <v>30</v>
      </c>
      <c r="B17" s="18"/>
      <c r="C17" s="12">
        <v>2000000</v>
      </c>
      <c r="E17" s="12">
        <v>2000000</v>
      </c>
    </row>
    <row r="18" spans="1:5" s="13" customFormat="1" ht="15.75">
      <c r="A18" s="18" t="s">
        <v>15</v>
      </c>
      <c r="B18" s="18"/>
      <c r="C18" s="12">
        <v>0</v>
      </c>
      <c r="E18" s="12">
        <v>833</v>
      </c>
    </row>
    <row r="19" spans="1:5" s="13" customFormat="1" ht="15.75" hidden="1">
      <c r="A19" s="13" t="s">
        <v>16</v>
      </c>
      <c r="C19" s="12">
        <v>0</v>
      </c>
      <c r="E19" s="12">
        <v>0</v>
      </c>
    </row>
    <row r="20" spans="1:5" s="13" customFormat="1" ht="15.75">
      <c r="A20" s="12" t="s">
        <v>25</v>
      </c>
      <c r="B20" s="12"/>
      <c r="C20" s="252">
        <v>109568585</v>
      </c>
      <c r="E20" s="51">
        <v>110438084</v>
      </c>
    </row>
    <row r="21" spans="3:5" s="13" customFormat="1" ht="15.75">
      <c r="C21" s="254"/>
      <c r="E21" s="11"/>
    </row>
    <row r="22" spans="1:5" s="13" customFormat="1" ht="15.75">
      <c r="A22" s="12" t="s">
        <v>17</v>
      </c>
      <c r="B22" s="12"/>
      <c r="C22" s="254"/>
      <c r="E22" s="11"/>
    </row>
    <row r="23" spans="1:5" s="13" customFormat="1" ht="15.75">
      <c r="A23" s="18" t="s">
        <v>32</v>
      </c>
      <c r="B23" s="18"/>
      <c r="C23" s="254">
        <v>26313633</v>
      </c>
      <c r="E23" s="11">
        <v>24068741</v>
      </c>
    </row>
    <row r="24" spans="1:5" s="13" customFormat="1" ht="15.75">
      <c r="A24" s="18" t="s">
        <v>18</v>
      </c>
      <c r="B24" s="18"/>
      <c r="C24" s="254">
        <v>5488777</v>
      </c>
      <c r="E24" s="11">
        <v>5406853</v>
      </c>
    </row>
    <row r="25" spans="1:5" s="13" customFormat="1" ht="15.75">
      <c r="A25" s="18" t="s">
        <v>15</v>
      </c>
      <c r="B25" s="18"/>
      <c r="C25" s="254">
        <v>13046749</v>
      </c>
      <c r="E25" s="11">
        <v>25406460</v>
      </c>
    </row>
    <row r="26" spans="1:5" s="13" customFormat="1" ht="15.75">
      <c r="A26" s="18" t="s">
        <v>38</v>
      </c>
      <c r="B26" s="18"/>
      <c r="C26" s="254">
        <v>14636102</v>
      </c>
      <c r="E26" s="11">
        <v>12794410</v>
      </c>
    </row>
    <row r="27" spans="1:5" s="13" customFormat="1" ht="15.75">
      <c r="A27" s="13" t="s">
        <v>33</v>
      </c>
      <c r="C27" s="254">
        <v>790294</v>
      </c>
      <c r="E27" s="11">
        <v>790823</v>
      </c>
    </row>
    <row r="28" spans="1:5" s="13" customFormat="1" ht="15.75">
      <c r="A28" s="13" t="s">
        <v>42</v>
      </c>
      <c r="C28" s="254">
        <v>2981772</v>
      </c>
      <c r="E28" s="12">
        <v>3368474</v>
      </c>
    </row>
    <row r="29" spans="1:5" s="13" customFormat="1" ht="15.75">
      <c r="A29" s="13" t="s">
        <v>41</v>
      </c>
      <c r="C29" s="254">
        <v>5447642</v>
      </c>
      <c r="E29" s="11">
        <v>4917948</v>
      </c>
    </row>
    <row r="30" spans="1:5" s="13" customFormat="1" ht="15.75">
      <c r="A30" s="11" t="s">
        <v>24</v>
      </c>
      <c r="B30" s="11"/>
      <c r="C30" s="255">
        <v>68704969</v>
      </c>
      <c r="D30" s="12"/>
      <c r="E30" s="68">
        <v>76753709</v>
      </c>
    </row>
    <row r="31" spans="1:5" s="13" customFormat="1" ht="15.75">
      <c r="A31" s="11"/>
      <c r="B31" s="11"/>
      <c r="C31" s="256"/>
      <c r="D31" s="12"/>
      <c r="E31" s="12"/>
    </row>
    <row r="32" spans="1:5" s="13" customFormat="1" ht="15.75">
      <c r="A32" s="19" t="s">
        <v>31</v>
      </c>
      <c r="B32" s="19"/>
      <c r="C32" s="254">
        <v>121325206</v>
      </c>
      <c r="E32" s="11">
        <v>154325206</v>
      </c>
    </row>
    <row r="33" spans="1:5" s="13" customFormat="1" ht="15.75">
      <c r="A33" s="18" t="s">
        <v>75</v>
      </c>
      <c r="B33" s="18"/>
      <c r="C33" s="254">
        <v>0</v>
      </c>
      <c r="E33" s="11">
        <v>9677741</v>
      </c>
    </row>
    <row r="34" spans="1:5" s="13" customFormat="1" ht="15.75">
      <c r="A34" s="11"/>
      <c r="B34" s="11"/>
      <c r="C34" s="252">
        <v>190030175</v>
      </c>
      <c r="D34" s="12"/>
      <c r="E34" s="51">
        <v>240756656</v>
      </c>
    </row>
    <row r="35" spans="1:5" s="13" customFormat="1" ht="16.5" thickBot="1">
      <c r="A35" s="21" t="s">
        <v>43</v>
      </c>
      <c r="B35" s="21"/>
      <c r="C35" s="257">
        <v>299598760</v>
      </c>
      <c r="E35" s="52">
        <v>351194740</v>
      </c>
    </row>
    <row r="36" spans="3:5" s="13" customFormat="1" ht="16.5" thickTop="1">
      <c r="C36" s="12"/>
      <c r="E36" s="12"/>
    </row>
    <row r="37" spans="1:5" s="13" customFormat="1" ht="15.75">
      <c r="A37" s="47" t="s">
        <v>35</v>
      </c>
      <c r="B37" s="47"/>
      <c r="C37" s="11"/>
      <c r="E37" s="11"/>
    </row>
    <row r="38" spans="1:5" s="13" customFormat="1" ht="15.75">
      <c r="A38" s="12" t="s">
        <v>84</v>
      </c>
      <c r="B38" s="12"/>
      <c r="C38" s="11"/>
      <c r="E38" s="11"/>
    </row>
    <row r="39" spans="1:5" s="13" customFormat="1" ht="15.75">
      <c r="A39" s="13" t="s">
        <v>40</v>
      </c>
      <c r="C39" s="254">
        <v>111667288</v>
      </c>
      <c r="E39" s="11">
        <v>111667288</v>
      </c>
    </row>
    <row r="40" spans="1:5" s="13" customFormat="1" ht="15.75">
      <c r="A40" s="13" t="s">
        <v>67</v>
      </c>
      <c r="C40" s="256">
        <v>50618204</v>
      </c>
      <c r="E40" s="11">
        <v>33785754</v>
      </c>
    </row>
    <row r="41" spans="1:5" s="13" customFormat="1" ht="15.75">
      <c r="A41" s="12" t="s">
        <v>26</v>
      </c>
      <c r="B41" s="12"/>
      <c r="C41" s="252">
        <v>162285492</v>
      </c>
      <c r="E41" s="252">
        <v>145453042</v>
      </c>
    </row>
    <row r="42" spans="1:5" s="13" customFormat="1" ht="15.75">
      <c r="A42" s="12"/>
      <c r="B42" s="12"/>
      <c r="C42" s="55"/>
      <c r="D42" s="56"/>
      <c r="E42" s="55"/>
    </row>
    <row r="43" spans="1:5" s="13" customFormat="1" ht="15.75">
      <c r="A43" s="12" t="s">
        <v>44</v>
      </c>
      <c r="B43" s="12"/>
      <c r="C43" s="11"/>
      <c r="E43" s="11"/>
    </row>
    <row r="44" spans="1:5" s="13" customFormat="1" ht="15.75">
      <c r="A44" s="18" t="s">
        <v>46</v>
      </c>
      <c r="B44" s="18"/>
      <c r="C44" s="11">
        <v>304031</v>
      </c>
      <c r="E44" s="11">
        <v>566161</v>
      </c>
    </row>
    <row r="45" spans="1:5" s="13" customFormat="1" ht="15.75">
      <c r="A45" s="13" t="s">
        <v>22</v>
      </c>
      <c r="C45" s="11">
        <v>4771608</v>
      </c>
      <c r="E45" s="11">
        <v>6788553</v>
      </c>
    </row>
    <row r="46" spans="1:5" s="13" customFormat="1" ht="15.75">
      <c r="A46" s="19" t="s">
        <v>34</v>
      </c>
      <c r="B46" s="19"/>
      <c r="C46" s="53">
        <v>12724993</v>
      </c>
      <c r="E46" s="53">
        <v>11075222</v>
      </c>
    </row>
    <row r="47" spans="1:5" s="13" customFormat="1" ht="15.75">
      <c r="A47" s="11" t="s">
        <v>45</v>
      </c>
      <c r="B47" s="11"/>
      <c r="C47" s="51">
        <v>17800632</v>
      </c>
      <c r="E47" s="51">
        <v>18429936</v>
      </c>
    </row>
    <row r="48" spans="1:5" s="13" customFormat="1" ht="15.75">
      <c r="A48" s="11"/>
      <c r="B48" s="11"/>
      <c r="C48" s="12"/>
      <c r="E48" s="12"/>
    </row>
    <row r="49" spans="1:5" s="13" customFormat="1" ht="15.75">
      <c r="A49" s="11" t="s">
        <v>19</v>
      </c>
      <c r="B49" s="11"/>
      <c r="C49" s="11"/>
      <c r="E49" s="11"/>
    </row>
    <row r="50" spans="1:5" s="13" customFormat="1" ht="15.75">
      <c r="A50" s="18" t="s">
        <v>39</v>
      </c>
      <c r="B50" s="18"/>
      <c r="C50" s="11">
        <v>83241870</v>
      </c>
      <c r="E50" s="11">
        <v>94573101</v>
      </c>
    </row>
    <row r="51" spans="1:5" s="13" customFormat="1" ht="15.75">
      <c r="A51" s="18" t="s">
        <v>47</v>
      </c>
      <c r="B51" s="18"/>
      <c r="C51" s="11">
        <v>30387560</v>
      </c>
      <c r="E51" s="11">
        <v>34662711</v>
      </c>
    </row>
    <row r="52" spans="1:5" s="13" customFormat="1" ht="15.75">
      <c r="A52" s="18" t="s">
        <v>46</v>
      </c>
      <c r="B52" s="18"/>
      <c r="C52" s="11">
        <v>227687</v>
      </c>
      <c r="E52" s="11">
        <v>271764</v>
      </c>
    </row>
    <row r="53" spans="1:5" s="13" customFormat="1" ht="15.75">
      <c r="A53" s="18" t="s">
        <v>21</v>
      </c>
      <c r="B53" s="18"/>
      <c r="C53" s="11">
        <v>3165805</v>
      </c>
      <c r="E53" s="11">
        <v>43678087</v>
      </c>
    </row>
    <row r="54" spans="1:5" s="13" customFormat="1" ht="15.75">
      <c r="A54" s="18" t="s">
        <v>20</v>
      </c>
      <c r="B54" s="18"/>
      <c r="C54" s="11">
        <v>0</v>
      </c>
      <c r="E54" s="11">
        <v>7636080</v>
      </c>
    </row>
    <row r="55" spans="1:5" s="13" customFormat="1" ht="15.75">
      <c r="A55" s="18" t="s">
        <v>37</v>
      </c>
      <c r="B55" s="18"/>
      <c r="C55" s="11">
        <v>1969838</v>
      </c>
      <c r="E55" s="11">
        <v>2237965</v>
      </c>
    </row>
    <row r="56" spans="1:5" s="13" customFormat="1" ht="15.75">
      <c r="A56" s="18" t="s">
        <v>48</v>
      </c>
      <c r="B56" s="18"/>
      <c r="C56" s="254">
        <v>519876</v>
      </c>
      <c r="E56" s="11">
        <v>519876</v>
      </c>
    </row>
    <row r="57" spans="1:6" s="13" customFormat="1" ht="15.75">
      <c r="A57" s="11" t="s">
        <v>27</v>
      </c>
      <c r="B57" s="11"/>
      <c r="C57" s="68">
        <v>119512636</v>
      </c>
      <c r="E57" s="68">
        <v>183579584</v>
      </c>
      <c r="F57" s="36"/>
    </row>
    <row r="58" spans="1:6" s="13" customFormat="1" ht="15.75">
      <c r="A58" s="11"/>
      <c r="B58" s="11"/>
      <c r="C58" s="12"/>
      <c r="E58" s="12"/>
      <c r="F58" s="36"/>
    </row>
    <row r="59" spans="1:6" s="13" customFormat="1" ht="15.75">
      <c r="A59" s="18" t="s">
        <v>76</v>
      </c>
      <c r="B59" s="18"/>
      <c r="C59" s="54">
        <v>0</v>
      </c>
      <c r="E59" s="54">
        <v>3732178</v>
      </c>
      <c r="F59" s="36"/>
    </row>
    <row r="60" spans="1:6" s="13" customFormat="1" ht="15.75">
      <c r="A60" s="18"/>
      <c r="B60" s="18"/>
      <c r="C60" s="54">
        <v>119512636</v>
      </c>
      <c r="E60" s="54">
        <v>187311762</v>
      </c>
      <c r="F60" s="36"/>
    </row>
    <row r="61" spans="1:6" s="13" customFormat="1" ht="15.75">
      <c r="A61" s="11" t="s">
        <v>28</v>
      </c>
      <c r="B61" s="11"/>
      <c r="C61" s="54">
        <v>137313268</v>
      </c>
      <c r="E61" s="54">
        <v>205741698</v>
      </c>
      <c r="F61" s="36"/>
    </row>
    <row r="62" spans="1:6" s="13" customFormat="1" ht="16.5" thickBot="1">
      <c r="A62" s="11" t="s">
        <v>49</v>
      </c>
      <c r="B62" s="11"/>
      <c r="C62" s="52">
        <v>299598760</v>
      </c>
      <c r="E62" s="52">
        <v>351194740</v>
      </c>
      <c r="F62" s="36"/>
    </row>
    <row r="63" spans="1:2" s="13" customFormat="1" ht="16.5" thickTop="1">
      <c r="A63" s="11"/>
      <c r="B63" s="11"/>
    </row>
    <row r="64" spans="1:5" ht="15.75">
      <c r="A64" s="23" t="s">
        <v>29</v>
      </c>
      <c r="B64" s="23"/>
      <c r="C64" s="12">
        <v>72.66474135200632</v>
      </c>
      <c r="D64" s="67"/>
      <c r="E64" s="12">
        <v>65.12786537808637</v>
      </c>
    </row>
    <row r="65" spans="1:3" ht="15.75">
      <c r="A65" s="15"/>
      <c r="B65" s="15"/>
      <c r="C65" s="14"/>
    </row>
    <row r="66" spans="1:5" ht="15.75" customHeight="1">
      <c r="A66" s="363" t="s">
        <v>185</v>
      </c>
      <c r="B66" s="363"/>
      <c r="C66" s="363"/>
      <c r="D66" s="363"/>
      <c r="E66" s="363"/>
    </row>
    <row r="67" spans="1:5" ht="15.75">
      <c r="A67" s="363"/>
      <c r="B67" s="363"/>
      <c r="C67" s="363"/>
      <c r="D67" s="363"/>
      <c r="E67" s="363"/>
    </row>
    <row r="68" spans="1:5" ht="15.75">
      <c r="A68" s="363"/>
      <c r="B68" s="363"/>
      <c r="C68" s="363"/>
      <c r="D68" s="363"/>
      <c r="E68" s="363"/>
    </row>
    <row r="69" spans="1:5" ht="15.75">
      <c r="A69" s="113"/>
      <c r="B69" s="113"/>
      <c r="C69" s="113"/>
      <c r="D69" s="113"/>
      <c r="E69" s="113"/>
    </row>
    <row r="70" spans="3:5" ht="15.75">
      <c r="C70" s="13"/>
      <c r="D70" s="13"/>
      <c r="E70" s="13"/>
    </row>
    <row r="71" ht="15.75">
      <c r="E71" s="34"/>
    </row>
    <row r="72" spans="4:5" ht="15.75">
      <c r="D72" s="34"/>
      <c r="E72" s="34"/>
    </row>
    <row r="73" ht="15.75">
      <c r="E73" s="34"/>
    </row>
    <row r="74" ht="15.75">
      <c r="E74" s="34"/>
    </row>
    <row r="75" ht="15.75">
      <c r="E75" s="34"/>
    </row>
    <row r="76" ht="15.75">
      <c r="E76" s="34"/>
    </row>
    <row r="77" ht="15.75">
      <c r="C77" s="15"/>
    </row>
    <row r="79" ht="15.75">
      <c r="C79" s="15"/>
    </row>
    <row r="83" ht="15.75">
      <c r="E83" s="34"/>
    </row>
    <row r="84" ht="15.75">
      <c r="E84" s="34"/>
    </row>
    <row r="85" ht="15.75">
      <c r="E85" s="34"/>
    </row>
    <row r="86" ht="15.75">
      <c r="E86" s="34"/>
    </row>
    <row r="87" ht="15.75">
      <c r="E87" s="34"/>
    </row>
    <row r="88" ht="15.75">
      <c r="E88" s="34"/>
    </row>
    <row r="89" ht="15.75">
      <c r="E89" s="34"/>
    </row>
    <row r="90" ht="15.75">
      <c r="E90" s="34"/>
    </row>
    <row r="91" ht="15.75">
      <c r="E91" s="34"/>
    </row>
  </sheetData>
  <sheetProtection/>
  <mergeCells count="2">
    <mergeCell ref="A4:E4"/>
    <mergeCell ref="A66:E68"/>
  </mergeCells>
  <printOptions/>
  <pageMargins left="0.826771653543307" right="0.393700787401575" top="0.708661417322835" bottom="0.47244094488189" header="0.354330708661417" footer="0.196850393700787"/>
  <pageSetup fitToHeight="1" fitToWidth="1"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tabColor indexed="26"/>
  </sheetPr>
  <dimension ref="A1:BG839"/>
  <sheetViews>
    <sheetView tabSelected="1" view="pageBreakPreview" zoomScale="85" zoomScaleSheetLayoutView="85" workbookViewId="0" topLeftCell="C16">
      <selection activeCell="AA22" sqref="AA22"/>
    </sheetView>
  </sheetViews>
  <sheetFormatPr defaultColWidth="8.8515625" defaultRowHeight="12.75"/>
  <cols>
    <col min="1" max="1" width="20.7109375" style="1" customWidth="1"/>
    <col min="2" max="2" width="13.00390625" style="1" customWidth="1"/>
    <col min="3" max="3" width="8.8515625" style="1" customWidth="1"/>
    <col min="4" max="4" width="4.57421875" style="1" customWidth="1"/>
    <col min="5" max="5" width="16.57421875" style="242" bestFit="1" customWidth="1"/>
    <col min="6" max="6" width="2.7109375" style="45" customWidth="1"/>
    <col min="7" max="7" width="17.00390625" style="95" bestFit="1" customWidth="1"/>
    <col min="8" max="8" width="2.7109375" style="1" customWidth="1"/>
    <col min="9" max="9" width="16.57421875" style="237" bestFit="1" customWidth="1"/>
    <col min="10" max="10" width="2.7109375" style="1" customWidth="1"/>
    <col min="11" max="11" width="17.00390625" style="95" bestFit="1" customWidth="1"/>
    <col min="12" max="12" width="3.57421875" style="45" customWidth="1"/>
    <col min="13" max="13" width="20.7109375" style="45" hidden="1" customWidth="1"/>
    <col min="14" max="14" width="2.7109375" style="45" hidden="1" customWidth="1"/>
    <col min="15" max="15" width="20.7109375" style="45" hidden="1" customWidth="1"/>
    <col min="16" max="16" width="2.7109375" style="1" hidden="1" customWidth="1"/>
    <col min="17" max="17" width="21.28125" style="45" hidden="1" customWidth="1"/>
    <col min="18" max="18" width="2.7109375" style="1" hidden="1" customWidth="1"/>
    <col min="19" max="19" width="21.28125" style="45" hidden="1" customWidth="1"/>
    <col min="20" max="20" width="3.421875" style="1" hidden="1" customWidth="1"/>
    <col min="21" max="21" width="20.7109375" style="1" hidden="1" customWidth="1"/>
    <col min="22" max="22" width="6.7109375" style="1" hidden="1" customWidth="1"/>
    <col min="23" max="23" width="17.421875" style="1" hidden="1" customWidth="1"/>
    <col min="24" max="24" width="8.140625" style="1" customWidth="1"/>
    <col min="25" max="25" width="17.421875" style="1" customWidth="1"/>
    <col min="26" max="26" width="8.140625" style="1" customWidth="1"/>
    <col min="27" max="27" width="17.421875" style="1" customWidth="1"/>
    <col min="28" max="28" width="15.7109375" style="1" customWidth="1"/>
    <col min="29" max="29" width="4.140625" style="1" customWidth="1"/>
    <col min="30" max="30" width="15.57421875" style="1" customWidth="1"/>
    <col min="31" max="31" width="4.140625" style="1" customWidth="1"/>
    <col min="32" max="32" width="15.57421875" style="1" customWidth="1"/>
    <col min="33" max="34" width="4.140625" style="1" customWidth="1"/>
    <col min="35" max="16384" width="8.8515625" style="1" customWidth="1"/>
  </cols>
  <sheetData>
    <row r="1" spans="1:10" ht="20.25" customHeight="1">
      <c r="A1" s="311" t="s">
        <v>0</v>
      </c>
      <c r="B1" s="312"/>
      <c r="C1" s="312"/>
      <c r="D1" s="312"/>
      <c r="E1" s="313"/>
      <c r="F1" s="314"/>
      <c r="H1" s="312"/>
      <c r="J1" s="312"/>
    </row>
    <row r="2" spans="1:10" ht="15.75">
      <c r="A2" s="311" t="s">
        <v>203</v>
      </c>
      <c r="B2" s="312"/>
      <c r="C2" s="312"/>
      <c r="D2" s="312"/>
      <c r="E2" s="313"/>
      <c r="F2" s="314"/>
      <c r="H2" s="312"/>
      <c r="J2" s="312"/>
    </row>
    <row r="3" spans="1:10" ht="15.75">
      <c r="A3" s="315"/>
      <c r="B3" s="312"/>
      <c r="C3" s="312"/>
      <c r="D3" s="312"/>
      <c r="E3" s="313"/>
      <c r="F3" s="314"/>
      <c r="H3" s="312"/>
      <c r="J3" s="312"/>
    </row>
    <row r="4" spans="1:27" ht="15.75">
      <c r="A4" s="316" t="s">
        <v>55</v>
      </c>
      <c r="B4" s="312"/>
      <c r="C4" s="312"/>
      <c r="D4" s="312"/>
      <c r="E4" s="313"/>
      <c r="F4" s="314"/>
      <c r="H4" s="312"/>
      <c r="J4" s="312"/>
      <c r="W4" s="66"/>
      <c r="X4" s="66"/>
      <c r="Y4" s="66"/>
      <c r="Z4" s="66"/>
      <c r="AA4" s="66"/>
    </row>
    <row r="5" spans="1:27" ht="15.75">
      <c r="A5" s="316"/>
      <c r="B5" s="312"/>
      <c r="C5" s="312"/>
      <c r="D5" s="312"/>
      <c r="E5" s="313"/>
      <c r="F5" s="314"/>
      <c r="H5" s="312"/>
      <c r="J5" s="312"/>
      <c r="W5" s="66"/>
      <c r="X5" s="66"/>
      <c r="Y5" s="66"/>
      <c r="Z5" s="66"/>
      <c r="AA5" s="66"/>
    </row>
    <row r="6" spans="1:27" ht="15.75">
      <c r="A6" s="316"/>
      <c r="B6" s="312"/>
      <c r="C6" s="312"/>
      <c r="D6" s="312"/>
      <c r="E6" s="313"/>
      <c r="F6" s="314"/>
      <c r="H6" s="312"/>
      <c r="J6" s="312"/>
      <c r="W6" s="66"/>
      <c r="X6" s="66"/>
      <c r="Y6" s="66"/>
      <c r="Z6" s="66"/>
      <c r="AA6" s="66"/>
    </row>
    <row r="7" spans="1:59" ht="15.75">
      <c r="A7" s="312"/>
      <c r="B7" s="312"/>
      <c r="C7" s="312"/>
      <c r="D7" s="317"/>
      <c r="E7" s="318" t="s">
        <v>1</v>
      </c>
      <c r="F7" s="319"/>
      <c r="G7" s="94" t="s">
        <v>1</v>
      </c>
      <c r="H7" s="312"/>
      <c r="I7" s="238" t="s">
        <v>1</v>
      </c>
      <c r="J7" s="312"/>
      <c r="K7" s="94" t="s">
        <v>1</v>
      </c>
      <c r="L7" s="3"/>
      <c r="M7" s="3"/>
      <c r="N7" s="3"/>
      <c r="O7" s="3"/>
      <c r="P7" s="31"/>
      <c r="Q7" s="3"/>
      <c r="R7" s="31"/>
      <c r="S7" s="3"/>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row>
    <row r="8" spans="1:59" ht="15.75" customHeight="1">
      <c r="A8" s="312"/>
      <c r="B8" s="312"/>
      <c r="C8" s="312"/>
      <c r="D8" s="320"/>
      <c r="E8" s="321" t="s">
        <v>36</v>
      </c>
      <c r="F8" s="321"/>
      <c r="G8" s="321" t="s">
        <v>36</v>
      </c>
      <c r="H8" s="320"/>
      <c r="I8" s="314" t="s">
        <v>2</v>
      </c>
      <c r="J8" s="322"/>
      <c r="K8" s="314" t="s">
        <v>2</v>
      </c>
      <c r="L8" s="353"/>
      <c r="M8" s="2"/>
      <c r="N8" s="2"/>
      <c r="O8" s="2"/>
      <c r="P8" s="2"/>
      <c r="Q8" s="2"/>
      <c r="R8" s="3"/>
      <c r="S8" s="2"/>
      <c r="T8" s="31"/>
      <c r="U8" s="31"/>
      <c r="V8" s="31"/>
      <c r="W8" s="31"/>
      <c r="X8" s="31"/>
      <c r="Y8" s="22"/>
      <c r="Z8" s="22"/>
      <c r="AA8" s="22"/>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row>
    <row r="9" spans="1:59" ht="15.75" customHeight="1">
      <c r="A9" s="312"/>
      <c r="B9" s="312"/>
      <c r="C9" s="312"/>
      <c r="D9" s="317"/>
      <c r="E9" s="323" t="s">
        <v>204</v>
      </c>
      <c r="F9" s="324"/>
      <c r="G9" s="236" t="s">
        <v>71</v>
      </c>
      <c r="H9" s="324"/>
      <c r="I9" s="96" t="s">
        <v>204</v>
      </c>
      <c r="J9" s="109"/>
      <c r="K9" s="96" t="s">
        <v>71</v>
      </c>
      <c r="L9" s="111"/>
      <c r="M9" s="65"/>
      <c r="N9" s="64"/>
      <c r="O9" s="65"/>
      <c r="P9" s="64"/>
      <c r="Q9" s="64"/>
      <c r="R9" s="3"/>
      <c r="S9" s="64"/>
      <c r="T9" s="31"/>
      <c r="U9" s="3"/>
      <c r="V9" s="31"/>
      <c r="W9" s="3"/>
      <c r="X9" s="3"/>
      <c r="Y9" s="31"/>
      <c r="Z9" s="31"/>
      <c r="AA9" s="31"/>
      <c r="AB9" s="3"/>
      <c r="AC9" s="31"/>
      <c r="AD9" s="3"/>
      <c r="AE9" s="3"/>
      <c r="AF9" s="3"/>
      <c r="AG9" s="3"/>
      <c r="AH9" s="3"/>
      <c r="AI9" s="31"/>
      <c r="AJ9" s="31"/>
      <c r="AK9" s="31"/>
      <c r="AL9" s="31"/>
      <c r="AM9" s="31"/>
      <c r="AN9" s="31"/>
      <c r="AO9" s="31"/>
      <c r="AP9" s="31"/>
      <c r="AQ9" s="31"/>
      <c r="AR9" s="31"/>
      <c r="AS9" s="31"/>
      <c r="AT9" s="31"/>
      <c r="AU9" s="31"/>
      <c r="AV9" s="31"/>
      <c r="AW9" s="31"/>
      <c r="AX9" s="31"/>
      <c r="AY9" s="31"/>
      <c r="AZ9" s="31"/>
      <c r="BA9" s="31"/>
      <c r="BB9" s="31"/>
      <c r="BC9" s="31"/>
      <c r="BD9" s="31"/>
      <c r="BE9" s="31"/>
      <c r="BF9" s="31"/>
      <c r="BG9" s="31"/>
    </row>
    <row r="10" spans="1:59" ht="15.75">
      <c r="A10" s="312"/>
      <c r="B10" s="312"/>
      <c r="C10" s="312"/>
      <c r="D10" s="317"/>
      <c r="E10" s="325" t="s">
        <v>8</v>
      </c>
      <c r="F10" s="324"/>
      <c r="G10" s="114" t="s">
        <v>8</v>
      </c>
      <c r="H10" s="324"/>
      <c r="I10" s="114" t="s">
        <v>8</v>
      </c>
      <c r="J10" s="94"/>
      <c r="K10" s="114" t="s">
        <v>8</v>
      </c>
      <c r="L10" s="112"/>
      <c r="M10" s="65"/>
      <c r="N10" s="64"/>
      <c r="O10" s="65"/>
      <c r="P10" s="64"/>
      <c r="Q10" s="65"/>
      <c r="R10" s="3"/>
      <c r="S10" s="65"/>
      <c r="T10" s="31"/>
      <c r="U10" s="80"/>
      <c r="V10" s="31"/>
      <c r="W10" s="80"/>
      <c r="X10" s="80"/>
      <c r="Y10" s="80"/>
      <c r="Z10" s="80"/>
      <c r="AA10" s="80"/>
      <c r="AB10" s="80"/>
      <c r="AC10" s="31"/>
      <c r="AD10" s="80"/>
      <c r="AE10" s="80"/>
      <c r="AF10" s="80"/>
      <c r="AG10" s="80"/>
      <c r="AH10" s="80"/>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row>
    <row r="11" spans="1:59" ht="15.75">
      <c r="A11" s="312"/>
      <c r="B11" s="312"/>
      <c r="C11" s="312"/>
      <c r="D11" s="317"/>
      <c r="E11" s="326"/>
      <c r="F11" s="326"/>
      <c r="G11" s="97"/>
      <c r="H11" s="327"/>
      <c r="I11" s="97"/>
      <c r="J11" s="328"/>
      <c r="K11" s="97"/>
      <c r="L11" s="57"/>
      <c r="M11" s="57"/>
      <c r="N11" s="57"/>
      <c r="O11" s="57"/>
      <c r="P11" s="58"/>
      <c r="Q11" s="57"/>
      <c r="R11" s="31"/>
      <c r="S11" s="57"/>
      <c r="T11" s="31"/>
      <c r="U11" s="82"/>
      <c r="V11" s="31"/>
      <c r="W11" s="82"/>
      <c r="X11" s="82"/>
      <c r="Y11" s="82"/>
      <c r="Z11" s="82"/>
      <c r="AA11" s="82"/>
      <c r="AB11" s="82"/>
      <c r="AC11" s="31"/>
      <c r="AD11" s="82"/>
      <c r="AE11" s="82"/>
      <c r="AF11" s="82"/>
      <c r="AG11" s="82"/>
      <c r="AH11" s="82"/>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row>
    <row r="12" spans="1:59" s="38" customFormat="1" ht="15.75">
      <c r="A12" s="329" t="s">
        <v>3</v>
      </c>
      <c r="B12" s="330"/>
      <c r="C12" s="330"/>
      <c r="D12" s="331"/>
      <c r="E12" s="332"/>
      <c r="F12" s="333"/>
      <c r="G12" s="98"/>
      <c r="H12" s="330"/>
      <c r="I12" s="98"/>
      <c r="J12" s="330"/>
      <c r="K12" s="234"/>
      <c r="L12" s="354"/>
      <c r="M12" s="355"/>
      <c r="N12" s="354"/>
      <c r="O12" s="356"/>
      <c r="P12" s="357"/>
      <c r="Q12" s="356"/>
      <c r="R12" s="357"/>
      <c r="S12" s="354"/>
      <c r="T12" s="357"/>
      <c r="U12" s="354"/>
      <c r="V12" s="357"/>
      <c r="W12" s="358"/>
      <c r="X12" s="358"/>
      <c r="Y12" s="358"/>
      <c r="Z12" s="358"/>
      <c r="AA12" s="358"/>
      <c r="AB12" s="357"/>
      <c r="AC12" s="357"/>
      <c r="AD12" s="357"/>
      <c r="AE12" s="357"/>
      <c r="AF12" s="357"/>
      <c r="AG12" s="357"/>
      <c r="AH12" s="357"/>
      <c r="AI12" s="357"/>
      <c r="AJ12" s="357"/>
      <c r="AK12" s="357"/>
      <c r="AL12" s="357"/>
      <c r="AM12" s="357"/>
      <c r="AN12" s="357"/>
      <c r="AO12" s="357"/>
      <c r="AP12" s="357"/>
      <c r="AQ12" s="357"/>
      <c r="AR12" s="357"/>
      <c r="AS12" s="357"/>
      <c r="AT12" s="357"/>
      <c r="AU12" s="357"/>
      <c r="AV12" s="357"/>
      <c r="AW12" s="357"/>
      <c r="AX12" s="357"/>
      <c r="AY12" s="357"/>
      <c r="AZ12" s="357"/>
      <c r="BA12" s="357"/>
      <c r="BB12" s="357"/>
      <c r="BC12" s="357"/>
      <c r="BD12" s="357"/>
      <c r="BE12" s="357"/>
      <c r="BF12" s="357"/>
      <c r="BG12" s="357"/>
    </row>
    <row r="13" spans="1:59" s="38" customFormat="1" ht="15.75">
      <c r="A13" s="329"/>
      <c r="B13" s="330"/>
      <c r="C13" s="330"/>
      <c r="D13" s="331"/>
      <c r="E13" s="332"/>
      <c r="F13" s="333"/>
      <c r="G13" s="98"/>
      <c r="H13" s="330"/>
      <c r="I13" s="98"/>
      <c r="J13" s="330"/>
      <c r="K13" s="234"/>
      <c r="L13" s="354"/>
      <c r="M13" s="355"/>
      <c r="N13" s="354"/>
      <c r="O13" s="356"/>
      <c r="P13" s="357"/>
      <c r="Q13" s="356"/>
      <c r="R13" s="357"/>
      <c r="S13" s="354"/>
      <c r="T13" s="357"/>
      <c r="U13" s="354"/>
      <c r="V13" s="357"/>
      <c r="W13" s="358"/>
      <c r="X13" s="358"/>
      <c r="Y13" s="358"/>
      <c r="Z13" s="358"/>
      <c r="AA13" s="358"/>
      <c r="AB13" s="357"/>
      <c r="AC13" s="357"/>
      <c r="AD13" s="357"/>
      <c r="AE13" s="357"/>
      <c r="AF13" s="357"/>
      <c r="AG13" s="357"/>
      <c r="AH13" s="357"/>
      <c r="AI13" s="357"/>
      <c r="AJ13" s="357"/>
      <c r="AK13" s="357"/>
      <c r="AL13" s="357"/>
      <c r="AM13" s="357"/>
      <c r="AN13" s="357"/>
      <c r="AO13" s="357"/>
      <c r="AP13" s="357"/>
      <c r="AQ13" s="357"/>
      <c r="AR13" s="357"/>
      <c r="AS13" s="357"/>
      <c r="AT13" s="357"/>
      <c r="AU13" s="357"/>
      <c r="AV13" s="357"/>
      <c r="AW13" s="357"/>
      <c r="AX13" s="357"/>
      <c r="AY13" s="357"/>
      <c r="AZ13" s="357"/>
      <c r="BA13" s="357"/>
      <c r="BB13" s="357"/>
      <c r="BC13" s="357"/>
      <c r="BD13" s="357"/>
      <c r="BE13" s="357"/>
      <c r="BF13" s="357"/>
      <c r="BG13" s="357"/>
    </row>
    <row r="14" spans="1:59" ht="15.75">
      <c r="A14" s="312" t="s">
        <v>4</v>
      </c>
      <c r="B14" s="312"/>
      <c r="C14" s="312"/>
      <c r="D14" s="334"/>
      <c r="E14" s="335">
        <v>55646211</v>
      </c>
      <c r="F14" s="335"/>
      <c r="G14" s="99">
        <v>8947427</v>
      </c>
      <c r="H14" s="312"/>
      <c r="I14" s="99">
        <v>77174690</v>
      </c>
      <c r="J14" s="312"/>
      <c r="K14" s="99">
        <v>31732821</v>
      </c>
      <c r="L14" s="5"/>
      <c r="M14" s="5"/>
      <c r="N14" s="5"/>
      <c r="O14" s="5"/>
      <c r="P14" s="31"/>
      <c r="Q14" s="5"/>
      <c r="R14" s="31"/>
      <c r="S14" s="5"/>
      <c r="T14" s="31"/>
      <c r="U14" s="5"/>
      <c r="V14" s="31"/>
      <c r="W14" s="35"/>
      <c r="X14" s="35"/>
      <c r="Y14" s="35"/>
      <c r="Z14" s="35"/>
      <c r="AA14" s="35"/>
      <c r="AB14" s="161"/>
      <c r="AC14" s="31"/>
      <c r="AD14" s="161"/>
      <c r="AE14" s="161"/>
      <c r="AF14" s="161"/>
      <c r="AG14" s="161"/>
      <c r="AH14" s="16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row>
    <row r="15" spans="1:59" ht="15.75">
      <c r="A15" s="312"/>
      <c r="B15" s="312"/>
      <c r="C15" s="312"/>
      <c r="D15" s="334"/>
      <c r="E15" s="335"/>
      <c r="F15" s="335"/>
      <c r="G15" s="99"/>
      <c r="H15" s="312"/>
      <c r="I15" s="99"/>
      <c r="J15" s="312"/>
      <c r="K15" s="99"/>
      <c r="L15" s="5"/>
      <c r="M15" s="5"/>
      <c r="N15" s="5"/>
      <c r="O15" s="5"/>
      <c r="P15" s="31"/>
      <c r="Q15" s="5"/>
      <c r="R15" s="31"/>
      <c r="S15" s="5"/>
      <c r="T15" s="31"/>
      <c r="U15" s="5"/>
      <c r="V15" s="31"/>
      <c r="W15" s="35"/>
      <c r="X15" s="35"/>
      <c r="Y15" s="35"/>
      <c r="Z15" s="35"/>
      <c r="AA15" s="35"/>
      <c r="AB15" s="35"/>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row>
    <row r="16" spans="1:59" ht="15.75">
      <c r="A16" s="312" t="s">
        <v>5</v>
      </c>
      <c r="B16" s="312"/>
      <c r="C16" s="312"/>
      <c r="D16" s="334"/>
      <c r="E16" s="335">
        <v>-50793849</v>
      </c>
      <c r="F16" s="335"/>
      <c r="G16" s="99">
        <v>-288006332</v>
      </c>
      <c r="H16" s="336"/>
      <c r="I16" s="99">
        <v>-73546332</v>
      </c>
      <c r="J16" s="312"/>
      <c r="K16" s="99">
        <v>-313203245</v>
      </c>
      <c r="L16" s="5"/>
      <c r="M16" s="5"/>
      <c r="N16" s="5"/>
      <c r="O16" s="5"/>
      <c r="P16" s="35"/>
      <c r="Q16" s="5"/>
      <c r="R16" s="31"/>
      <c r="S16" s="5"/>
      <c r="T16" s="31"/>
      <c r="U16" s="5"/>
      <c r="V16" s="31"/>
      <c r="W16" s="35"/>
      <c r="X16" s="35"/>
      <c r="Y16" s="35"/>
      <c r="Z16" s="35"/>
      <c r="AA16" s="35"/>
      <c r="AB16" s="35"/>
      <c r="AC16" s="31"/>
      <c r="AD16" s="161"/>
      <c r="AE16" s="161"/>
      <c r="AF16" s="161"/>
      <c r="AG16" s="161"/>
      <c r="AH16" s="16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row>
    <row r="17" spans="1:59" ht="15.75">
      <c r="A17" s="312"/>
      <c r="B17" s="312"/>
      <c r="C17" s="312"/>
      <c r="D17" s="334"/>
      <c r="E17" s="335"/>
      <c r="F17" s="335"/>
      <c r="G17" s="99"/>
      <c r="H17" s="336"/>
      <c r="I17" s="99"/>
      <c r="J17" s="312"/>
      <c r="K17" s="99"/>
      <c r="L17" s="5"/>
      <c r="M17" s="5"/>
      <c r="N17" s="5"/>
      <c r="O17" s="5"/>
      <c r="P17" s="35"/>
      <c r="Q17" s="5"/>
      <c r="R17" s="31"/>
      <c r="S17" s="5"/>
      <c r="T17" s="31"/>
      <c r="U17" s="5"/>
      <c r="V17" s="31"/>
      <c r="W17" s="35"/>
      <c r="X17" s="35"/>
      <c r="Y17" s="35"/>
      <c r="Z17" s="35"/>
      <c r="AA17" s="35"/>
      <c r="AB17" s="35"/>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row>
    <row r="18" spans="1:59" ht="15.75">
      <c r="A18" s="312" t="s">
        <v>6</v>
      </c>
      <c r="B18" s="312"/>
      <c r="C18" s="312"/>
      <c r="D18" s="334"/>
      <c r="E18" s="337">
        <v>11383486</v>
      </c>
      <c r="F18" s="335"/>
      <c r="G18" s="100">
        <v>292763963</v>
      </c>
      <c r="H18" s="336"/>
      <c r="I18" s="100">
        <v>16146164</v>
      </c>
      <c r="J18" s="312"/>
      <c r="K18" s="100">
        <v>293326673</v>
      </c>
      <c r="L18" s="5"/>
      <c r="M18" s="5"/>
      <c r="N18" s="5"/>
      <c r="O18" s="5"/>
      <c r="P18" s="35"/>
      <c r="Q18" s="5"/>
      <c r="R18" s="31"/>
      <c r="S18" s="5"/>
      <c r="T18" s="31"/>
      <c r="U18" s="5"/>
      <c r="V18" s="31"/>
      <c r="W18" s="35"/>
      <c r="X18" s="35"/>
      <c r="Y18" s="35"/>
      <c r="Z18" s="35"/>
      <c r="AA18" s="35"/>
      <c r="AB18" s="35"/>
      <c r="AC18" s="31"/>
      <c r="AD18" s="161"/>
      <c r="AE18" s="161"/>
      <c r="AF18" s="161"/>
      <c r="AG18" s="161"/>
      <c r="AH18" s="16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row>
    <row r="19" spans="1:59" ht="15.75">
      <c r="A19" s="312"/>
      <c r="B19" s="312"/>
      <c r="C19" s="312"/>
      <c r="D19" s="334"/>
      <c r="E19" s="335"/>
      <c r="F19" s="335"/>
      <c r="G19" s="99"/>
      <c r="H19" s="336"/>
      <c r="I19" s="99"/>
      <c r="J19" s="312"/>
      <c r="K19" s="99"/>
      <c r="L19" s="5"/>
      <c r="M19" s="5"/>
      <c r="N19" s="5"/>
      <c r="O19" s="5"/>
      <c r="P19" s="35"/>
      <c r="Q19" s="5"/>
      <c r="R19" s="31"/>
      <c r="S19" s="5"/>
      <c r="T19" s="31"/>
      <c r="U19" s="5"/>
      <c r="V19" s="31"/>
      <c r="W19" s="35"/>
      <c r="X19" s="35"/>
      <c r="Y19" s="35"/>
      <c r="Z19" s="35"/>
      <c r="AA19" s="35"/>
      <c r="AB19" s="35"/>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row>
    <row r="20" spans="1:59" ht="15.75">
      <c r="A20" s="312" t="s">
        <v>51</v>
      </c>
      <c r="B20" s="312"/>
      <c r="C20" s="312"/>
      <c r="D20" s="334"/>
      <c r="E20" s="335">
        <v>16235848</v>
      </c>
      <c r="F20" s="335"/>
      <c r="G20" s="99">
        <v>13705058</v>
      </c>
      <c r="H20" s="336"/>
      <c r="I20" s="99">
        <v>19774522</v>
      </c>
      <c r="J20" s="312"/>
      <c r="K20" s="99">
        <v>11856249</v>
      </c>
      <c r="L20" s="5"/>
      <c r="M20" s="5"/>
      <c r="N20" s="5"/>
      <c r="O20" s="5"/>
      <c r="P20" s="35"/>
      <c r="Q20" s="5"/>
      <c r="R20" s="31"/>
      <c r="S20" s="5"/>
      <c r="T20" s="31"/>
      <c r="U20" s="81"/>
      <c r="V20" s="31"/>
      <c r="W20" s="81"/>
      <c r="X20" s="81"/>
      <c r="Y20" s="81"/>
      <c r="Z20" s="81"/>
      <c r="AA20" s="81"/>
      <c r="AB20" s="81"/>
      <c r="AC20" s="31"/>
      <c r="AD20" s="81"/>
      <c r="AE20" s="81"/>
      <c r="AF20" s="81"/>
      <c r="AG20" s="81"/>
      <c r="AH20" s="8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row>
    <row r="21" spans="1:59" ht="15.75">
      <c r="A21" s="312"/>
      <c r="B21" s="312"/>
      <c r="C21" s="312"/>
      <c r="D21" s="334"/>
      <c r="E21" s="335"/>
      <c r="F21" s="335"/>
      <c r="G21" s="99"/>
      <c r="H21" s="336"/>
      <c r="I21" s="99"/>
      <c r="J21" s="312"/>
      <c r="K21" s="99"/>
      <c r="L21" s="5"/>
      <c r="M21" s="5"/>
      <c r="N21" s="5"/>
      <c r="O21" s="5"/>
      <c r="P21" s="35"/>
      <c r="Q21" s="5"/>
      <c r="R21" s="31"/>
      <c r="S21" s="5"/>
      <c r="T21" s="31"/>
      <c r="U21" s="5"/>
      <c r="V21" s="31"/>
      <c r="W21" s="5"/>
      <c r="X21" s="5"/>
      <c r="Y21" s="5"/>
      <c r="Z21" s="5"/>
      <c r="AA21" s="5"/>
      <c r="AB21" s="35"/>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row>
    <row r="22" spans="1:59" ht="15.75">
      <c r="A22" s="312" t="s">
        <v>7</v>
      </c>
      <c r="B22" s="312"/>
      <c r="C22" s="312"/>
      <c r="D22" s="334"/>
      <c r="E22" s="335">
        <v>-180857</v>
      </c>
      <c r="F22" s="335"/>
      <c r="G22" s="99">
        <v>-464603</v>
      </c>
      <c r="H22" s="338"/>
      <c r="I22" s="99">
        <v>-884826</v>
      </c>
      <c r="J22" s="328"/>
      <c r="K22" s="99">
        <v>-2424320</v>
      </c>
      <c r="L22" s="46"/>
      <c r="M22" s="5"/>
      <c r="N22" s="5"/>
      <c r="O22" s="5"/>
      <c r="P22" s="35"/>
      <c r="Q22" s="5"/>
      <c r="R22" s="31"/>
      <c r="S22" s="46"/>
      <c r="T22" s="31"/>
      <c r="U22" s="5"/>
      <c r="V22" s="31"/>
      <c r="W22" s="35"/>
      <c r="X22" s="35"/>
      <c r="Y22" s="35"/>
      <c r="Z22" s="35"/>
      <c r="AA22" s="35"/>
      <c r="AB22" s="35"/>
      <c r="AC22" s="31"/>
      <c r="AD22" s="161"/>
      <c r="AE22" s="161"/>
      <c r="AF22" s="161"/>
      <c r="AG22" s="161"/>
      <c r="AH22" s="16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row>
    <row r="23" spans="1:59" ht="15.75">
      <c r="A23" s="312"/>
      <c r="B23" s="312"/>
      <c r="C23" s="312"/>
      <c r="D23" s="334"/>
      <c r="E23" s="335"/>
      <c r="F23" s="335"/>
      <c r="G23" s="99"/>
      <c r="H23" s="336"/>
      <c r="I23" s="99"/>
      <c r="J23" s="312"/>
      <c r="K23" s="99"/>
      <c r="L23" s="5"/>
      <c r="M23" s="5"/>
      <c r="N23" s="5"/>
      <c r="O23" s="5"/>
      <c r="P23" s="35"/>
      <c r="Q23" s="5"/>
      <c r="R23" s="31"/>
      <c r="S23" s="5"/>
      <c r="T23" s="31"/>
      <c r="U23" s="5"/>
      <c r="V23" s="31"/>
      <c r="W23" s="5"/>
      <c r="X23" s="5"/>
      <c r="Y23" s="5"/>
      <c r="Z23" s="5"/>
      <c r="AA23" s="5"/>
      <c r="AB23" s="35"/>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row>
    <row r="24" spans="1:59" ht="15.75">
      <c r="A24" s="312" t="s">
        <v>52</v>
      </c>
      <c r="B24" s="312"/>
      <c r="C24" s="312"/>
      <c r="D24" s="334"/>
      <c r="E24" s="337">
        <v>9732</v>
      </c>
      <c r="F24" s="335"/>
      <c r="G24" s="100">
        <v>-29387</v>
      </c>
      <c r="H24" s="336"/>
      <c r="I24" s="337">
        <v>-148511</v>
      </c>
      <c r="J24" s="312"/>
      <c r="K24" s="100">
        <v>193076</v>
      </c>
      <c r="L24" s="46"/>
      <c r="M24" s="5"/>
      <c r="N24" s="5"/>
      <c r="O24" s="5"/>
      <c r="P24" s="35"/>
      <c r="Q24" s="5"/>
      <c r="R24" s="31"/>
      <c r="S24" s="46"/>
      <c r="T24" s="31"/>
      <c r="U24" s="5"/>
      <c r="V24" s="31"/>
      <c r="W24" s="46"/>
      <c r="X24" s="46"/>
      <c r="Y24" s="46"/>
      <c r="Z24" s="46"/>
      <c r="AA24" s="46"/>
      <c r="AB24" s="161"/>
      <c r="AC24" s="31"/>
      <c r="AD24" s="161"/>
      <c r="AE24" s="161"/>
      <c r="AF24" s="161"/>
      <c r="AG24" s="161"/>
      <c r="AH24" s="16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row>
    <row r="25" spans="1:59" ht="15.75">
      <c r="A25" s="312"/>
      <c r="B25" s="312"/>
      <c r="C25" s="312"/>
      <c r="D25" s="334"/>
      <c r="E25" s="335"/>
      <c r="F25" s="335"/>
      <c r="G25" s="99"/>
      <c r="H25" s="338"/>
      <c r="I25" s="99"/>
      <c r="J25" s="328"/>
      <c r="K25" s="99"/>
      <c r="L25" s="5"/>
      <c r="M25" s="5"/>
      <c r="N25" s="5"/>
      <c r="O25" s="5"/>
      <c r="P25" s="35"/>
      <c r="Q25" s="5"/>
      <c r="R25" s="31"/>
      <c r="S25" s="5"/>
      <c r="T25" s="31"/>
      <c r="U25" s="5"/>
      <c r="V25" s="31"/>
      <c r="W25" s="5"/>
      <c r="X25" s="5"/>
      <c r="Y25" s="5"/>
      <c r="Z25" s="5"/>
      <c r="AA25" s="5"/>
      <c r="AB25" s="35"/>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row>
    <row r="26" spans="1:59" ht="15.75">
      <c r="A26" s="316" t="s">
        <v>50</v>
      </c>
      <c r="B26" s="312"/>
      <c r="C26" s="312"/>
      <c r="D26" s="334"/>
      <c r="E26" s="335">
        <v>16064723</v>
      </c>
      <c r="F26" s="335"/>
      <c r="G26" s="99">
        <v>13211068</v>
      </c>
      <c r="H26" s="336"/>
      <c r="I26" s="99">
        <v>18741185</v>
      </c>
      <c r="J26" s="312"/>
      <c r="K26" s="99">
        <v>9625005</v>
      </c>
      <c r="L26" s="5"/>
      <c r="M26" s="5"/>
      <c r="N26" s="5"/>
      <c r="O26" s="5"/>
      <c r="P26" s="35"/>
      <c r="Q26" s="5"/>
      <c r="R26" s="31"/>
      <c r="S26" s="5"/>
      <c r="T26" s="31"/>
      <c r="U26" s="5"/>
      <c r="V26" s="31"/>
      <c r="W26" s="5"/>
      <c r="X26" s="5"/>
      <c r="Y26" s="5"/>
      <c r="Z26" s="5"/>
      <c r="AA26" s="5"/>
      <c r="AB26" s="5"/>
      <c r="AC26" s="31"/>
      <c r="AD26" s="5"/>
      <c r="AE26" s="5"/>
      <c r="AF26" s="5"/>
      <c r="AG26" s="5"/>
      <c r="AH26" s="5"/>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row>
    <row r="27" spans="1:59" ht="15.75">
      <c r="A27" s="339"/>
      <c r="B27" s="312"/>
      <c r="C27" s="312"/>
      <c r="D27" s="334"/>
      <c r="E27" s="335"/>
      <c r="F27" s="335"/>
      <c r="G27" s="99"/>
      <c r="H27" s="336"/>
      <c r="I27" s="99"/>
      <c r="J27" s="312"/>
      <c r="K27" s="99"/>
      <c r="L27" s="5"/>
      <c r="M27" s="5"/>
      <c r="N27" s="5"/>
      <c r="O27" s="5"/>
      <c r="P27" s="35"/>
      <c r="Q27" s="5"/>
      <c r="R27" s="31"/>
      <c r="S27" s="5"/>
      <c r="T27" s="31"/>
      <c r="U27" s="5"/>
      <c r="V27" s="31"/>
      <c r="W27" s="5"/>
      <c r="X27" s="5"/>
      <c r="Y27" s="5"/>
      <c r="Z27" s="5"/>
      <c r="AA27" s="5"/>
      <c r="AB27" s="35"/>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row>
    <row r="28" spans="1:59" ht="15.75">
      <c r="A28" s="340" t="s">
        <v>58</v>
      </c>
      <c r="B28" s="312"/>
      <c r="C28" s="312"/>
      <c r="D28" s="334"/>
      <c r="E28" s="337">
        <v>-514974</v>
      </c>
      <c r="F28" s="335"/>
      <c r="G28" s="100">
        <v>-2342902</v>
      </c>
      <c r="H28" s="336"/>
      <c r="I28" s="100">
        <v>-1864974</v>
      </c>
      <c r="J28" s="312"/>
      <c r="K28" s="100">
        <v>-2315278</v>
      </c>
      <c r="L28" s="46"/>
      <c r="M28" s="5"/>
      <c r="N28" s="5"/>
      <c r="O28" s="5"/>
      <c r="P28" s="35"/>
      <c r="Q28" s="5"/>
      <c r="R28" s="31"/>
      <c r="S28" s="46"/>
      <c r="T28" s="31"/>
      <c r="U28" s="5"/>
      <c r="V28" s="31"/>
      <c r="W28" s="46"/>
      <c r="X28" s="46"/>
      <c r="Y28" s="46"/>
      <c r="Z28" s="46"/>
      <c r="AA28" s="46"/>
      <c r="AB28" s="161"/>
      <c r="AC28" s="31"/>
      <c r="AD28" s="161"/>
      <c r="AE28" s="161"/>
      <c r="AF28" s="161"/>
      <c r="AG28" s="161"/>
      <c r="AH28" s="16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row>
    <row r="29" spans="1:59" ht="15.75">
      <c r="A29" s="339"/>
      <c r="B29" s="312"/>
      <c r="C29" s="312"/>
      <c r="D29" s="334"/>
      <c r="E29" s="341"/>
      <c r="F29" s="341"/>
      <c r="G29" s="99"/>
      <c r="H29" s="312"/>
      <c r="I29" s="99"/>
      <c r="J29" s="312"/>
      <c r="K29" s="99"/>
      <c r="L29" s="5"/>
      <c r="M29" s="6"/>
      <c r="N29" s="6"/>
      <c r="O29" s="5"/>
      <c r="P29" s="31"/>
      <c r="Q29" s="5"/>
      <c r="R29" s="31"/>
      <c r="S29" s="5"/>
      <c r="T29" s="31"/>
      <c r="U29" s="5"/>
      <c r="V29" s="31"/>
      <c r="W29" s="5"/>
      <c r="X29" s="5"/>
      <c r="Y29" s="5"/>
      <c r="Z29" s="5"/>
      <c r="AA29" s="5"/>
      <c r="AB29" s="35"/>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row>
    <row r="30" spans="1:59" ht="15.75">
      <c r="A30" s="316" t="s">
        <v>59</v>
      </c>
      <c r="B30" s="312"/>
      <c r="C30" s="312"/>
      <c r="D30" s="334"/>
      <c r="E30" s="335">
        <v>15549749</v>
      </c>
      <c r="F30" s="335"/>
      <c r="G30" s="99">
        <v>10868166</v>
      </c>
      <c r="H30" s="328"/>
      <c r="I30" s="99">
        <v>16876211</v>
      </c>
      <c r="J30" s="328"/>
      <c r="K30" s="99">
        <v>7309727</v>
      </c>
      <c r="L30" s="5"/>
      <c r="M30" s="5"/>
      <c r="N30" s="5"/>
      <c r="O30" s="5"/>
      <c r="P30" s="31"/>
      <c r="Q30" s="5"/>
      <c r="R30" s="31"/>
      <c r="S30" s="5"/>
      <c r="T30" s="31"/>
      <c r="U30" s="5"/>
      <c r="V30" s="31"/>
      <c r="W30" s="5"/>
      <c r="X30" s="5"/>
      <c r="Y30" s="5"/>
      <c r="Z30" s="5"/>
      <c r="AA30" s="5"/>
      <c r="AB30" s="5"/>
      <c r="AC30" s="31"/>
      <c r="AD30" s="5"/>
      <c r="AE30" s="5"/>
      <c r="AF30" s="5"/>
      <c r="AG30" s="5"/>
      <c r="AH30" s="5"/>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row>
    <row r="31" spans="1:59" ht="15.75">
      <c r="A31" s="316"/>
      <c r="B31" s="312"/>
      <c r="C31" s="312"/>
      <c r="D31" s="334"/>
      <c r="E31" s="335"/>
      <c r="F31" s="335"/>
      <c r="G31" s="99"/>
      <c r="H31" s="328"/>
      <c r="I31" s="99"/>
      <c r="J31" s="328"/>
      <c r="K31" s="99"/>
      <c r="L31" s="5"/>
      <c r="M31" s="5"/>
      <c r="N31" s="5"/>
      <c r="O31" s="5"/>
      <c r="P31" s="31"/>
      <c r="Q31" s="5"/>
      <c r="R31" s="31"/>
      <c r="S31" s="5"/>
      <c r="T31" s="31"/>
      <c r="U31" s="5"/>
      <c r="V31" s="31"/>
      <c r="W31" s="5"/>
      <c r="X31" s="5"/>
      <c r="Y31" s="5"/>
      <c r="Z31" s="5"/>
      <c r="AA31" s="5"/>
      <c r="AB31" s="3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row>
    <row r="32" spans="1:59" ht="15.75">
      <c r="A32" s="342" t="s">
        <v>85</v>
      </c>
      <c r="B32" s="312"/>
      <c r="C32" s="312"/>
      <c r="D32" s="334"/>
      <c r="E32" s="335"/>
      <c r="F32" s="335"/>
      <c r="G32" s="99"/>
      <c r="H32" s="312"/>
      <c r="I32" s="99"/>
      <c r="J32" s="312"/>
      <c r="K32" s="99"/>
      <c r="L32" s="5"/>
      <c r="M32" s="5"/>
      <c r="N32" s="5"/>
      <c r="O32" s="5"/>
      <c r="P32" s="31"/>
      <c r="Q32" s="5"/>
      <c r="R32" s="31"/>
      <c r="S32" s="5"/>
      <c r="T32" s="31"/>
      <c r="U32" s="5"/>
      <c r="V32" s="31"/>
      <c r="W32" s="5"/>
      <c r="X32" s="5"/>
      <c r="Y32" s="5"/>
      <c r="Z32" s="5"/>
      <c r="AA32" s="5"/>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row>
    <row r="33" spans="1:59" ht="15.75">
      <c r="A33" s="316"/>
      <c r="B33" s="312"/>
      <c r="C33" s="312"/>
      <c r="D33" s="334"/>
      <c r="E33" s="335"/>
      <c r="F33" s="335"/>
      <c r="G33" s="99"/>
      <c r="H33" s="312"/>
      <c r="I33" s="99"/>
      <c r="J33" s="312"/>
      <c r="K33" s="99"/>
      <c r="L33" s="5"/>
      <c r="M33" s="5"/>
      <c r="N33" s="5"/>
      <c r="O33" s="5"/>
      <c r="P33" s="31"/>
      <c r="Q33" s="5"/>
      <c r="R33" s="31"/>
      <c r="S33" s="5"/>
      <c r="T33" s="31"/>
      <c r="U33" s="5"/>
      <c r="V33" s="31"/>
      <c r="W33" s="5"/>
      <c r="X33" s="5"/>
      <c r="Y33" s="5"/>
      <c r="Z33" s="5"/>
      <c r="AA33" s="5"/>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row>
    <row r="34" spans="1:59" ht="15.75">
      <c r="A34" s="340" t="s">
        <v>182</v>
      </c>
      <c r="B34" s="312"/>
      <c r="C34" s="312"/>
      <c r="D34" s="334"/>
      <c r="E34" s="337">
        <v>0</v>
      </c>
      <c r="F34" s="335"/>
      <c r="G34" s="100">
        <v>-723047</v>
      </c>
      <c r="H34" s="312"/>
      <c r="I34" s="100">
        <v>41751</v>
      </c>
      <c r="J34" s="312"/>
      <c r="K34" s="100">
        <v>-146474</v>
      </c>
      <c r="L34" s="5"/>
      <c r="M34" s="5"/>
      <c r="N34" s="5"/>
      <c r="O34" s="5"/>
      <c r="P34" s="31"/>
      <c r="Q34" s="5"/>
      <c r="R34" s="31"/>
      <c r="S34" s="5"/>
      <c r="T34" s="31"/>
      <c r="U34" s="5"/>
      <c r="V34" s="31"/>
      <c r="W34" s="5"/>
      <c r="X34" s="5"/>
      <c r="Y34" s="5"/>
      <c r="Z34" s="5"/>
      <c r="AA34" s="5"/>
      <c r="AB34" s="35"/>
      <c r="AC34" s="31"/>
      <c r="AD34" s="31"/>
      <c r="AE34" s="31"/>
      <c r="AF34" s="35"/>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row>
    <row r="35" spans="1:59" ht="15.75">
      <c r="A35" s="340"/>
      <c r="B35" s="312"/>
      <c r="C35" s="312"/>
      <c r="D35" s="334"/>
      <c r="E35" s="335"/>
      <c r="F35" s="335"/>
      <c r="G35" s="99"/>
      <c r="H35" s="312"/>
      <c r="I35" s="99"/>
      <c r="J35" s="312"/>
      <c r="K35" s="99"/>
      <c r="L35" s="5"/>
      <c r="M35" s="5"/>
      <c r="N35" s="5"/>
      <c r="O35" s="5"/>
      <c r="P35" s="31"/>
      <c r="Q35" s="5"/>
      <c r="R35" s="31"/>
      <c r="S35" s="5"/>
      <c r="T35" s="31"/>
      <c r="U35" s="5"/>
      <c r="V35" s="31"/>
      <c r="W35" s="5"/>
      <c r="X35" s="5"/>
      <c r="Y35" s="5"/>
      <c r="Z35" s="5"/>
      <c r="AA35" s="5"/>
      <c r="AB35" s="31"/>
      <c r="AC35" s="31"/>
      <c r="AD35" s="31"/>
      <c r="AE35" s="31"/>
      <c r="AF35" s="35"/>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row>
    <row r="36" spans="1:59" ht="15.75">
      <c r="A36" s="316" t="s">
        <v>64</v>
      </c>
      <c r="B36" s="312"/>
      <c r="C36" s="312"/>
      <c r="D36" s="334"/>
      <c r="E36" s="335">
        <v>15549749</v>
      </c>
      <c r="F36" s="335"/>
      <c r="G36" s="99">
        <v>10145119</v>
      </c>
      <c r="H36" s="312"/>
      <c r="I36" s="99">
        <v>16917962</v>
      </c>
      <c r="J36" s="312"/>
      <c r="K36" s="99">
        <v>7163253</v>
      </c>
      <c r="L36" s="5"/>
      <c r="M36" s="5"/>
      <c r="N36" s="5"/>
      <c r="O36" s="5"/>
      <c r="P36" s="31"/>
      <c r="Q36" s="5"/>
      <c r="R36" s="31"/>
      <c r="S36" s="5"/>
      <c r="T36" s="31"/>
      <c r="U36" s="5"/>
      <c r="V36" s="31"/>
      <c r="W36" s="5"/>
      <c r="X36" s="5"/>
      <c r="Y36" s="5"/>
      <c r="Z36" s="5"/>
      <c r="AA36" s="5"/>
      <c r="AB36" s="31"/>
      <c r="AC36" s="31"/>
      <c r="AD36" s="31"/>
      <c r="AE36" s="31"/>
      <c r="AF36" s="35"/>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row>
    <row r="37" spans="1:59" ht="15.75">
      <c r="A37" s="339"/>
      <c r="B37" s="312"/>
      <c r="C37" s="312"/>
      <c r="D37" s="334"/>
      <c r="E37" s="335"/>
      <c r="F37" s="335"/>
      <c r="G37" s="99"/>
      <c r="H37" s="328"/>
      <c r="I37" s="99"/>
      <c r="J37" s="328"/>
      <c r="K37" s="99"/>
      <c r="L37" s="5"/>
      <c r="M37" s="5"/>
      <c r="N37" s="5"/>
      <c r="O37" s="5"/>
      <c r="P37" s="31"/>
      <c r="Q37" s="5"/>
      <c r="R37" s="31"/>
      <c r="S37" s="5"/>
      <c r="T37" s="31"/>
      <c r="U37" s="5"/>
      <c r="V37" s="31"/>
      <c r="W37" s="5"/>
      <c r="X37" s="5"/>
      <c r="Y37" s="5"/>
      <c r="Z37" s="5"/>
      <c r="AA37" s="5"/>
      <c r="AB37" s="31"/>
      <c r="AC37" s="31"/>
      <c r="AD37" s="31"/>
      <c r="AE37" s="31"/>
      <c r="AF37" s="35"/>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row>
    <row r="38" spans="1:59" ht="15.75">
      <c r="A38" s="316" t="s">
        <v>56</v>
      </c>
      <c r="B38" s="312"/>
      <c r="C38" s="312"/>
      <c r="D38" s="334"/>
      <c r="E38" s="335">
        <v>28517</v>
      </c>
      <c r="F38" s="335"/>
      <c r="G38" s="100">
        <v>20511</v>
      </c>
      <c r="H38" s="336"/>
      <c r="I38" s="99">
        <v>15078</v>
      </c>
      <c r="J38" s="312"/>
      <c r="K38" s="100">
        <v>20511</v>
      </c>
      <c r="L38" s="5"/>
      <c r="M38" s="5"/>
      <c r="N38" s="5"/>
      <c r="O38" s="5"/>
      <c r="P38" s="35"/>
      <c r="Q38" s="5"/>
      <c r="R38" s="31"/>
      <c r="S38" s="5"/>
      <c r="T38" s="31"/>
      <c r="U38" s="5"/>
      <c r="V38" s="31"/>
      <c r="W38" s="5"/>
      <c r="X38" s="5"/>
      <c r="Y38" s="5"/>
      <c r="Z38" s="5"/>
      <c r="AA38" s="5"/>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row>
    <row r="39" spans="1:59" ht="15.75">
      <c r="A39" s="316"/>
      <c r="B39" s="312"/>
      <c r="C39" s="312"/>
      <c r="D39" s="334"/>
      <c r="E39" s="343"/>
      <c r="F39" s="335"/>
      <c r="G39" s="101"/>
      <c r="H39" s="312"/>
      <c r="I39" s="101"/>
      <c r="J39" s="312"/>
      <c r="K39" s="101"/>
      <c r="L39" s="5"/>
      <c r="M39" s="5"/>
      <c r="N39" s="5"/>
      <c r="O39" s="5"/>
      <c r="P39" s="31"/>
      <c r="Q39" s="5"/>
      <c r="R39" s="31"/>
      <c r="S39" s="5"/>
      <c r="T39" s="31"/>
      <c r="U39" s="5"/>
      <c r="V39" s="31"/>
      <c r="W39" s="5"/>
      <c r="X39" s="5"/>
      <c r="Y39" s="5"/>
      <c r="Z39" s="5"/>
      <c r="AA39" s="5"/>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row>
    <row r="40" spans="1:59" ht="16.5" thickBot="1">
      <c r="A40" s="344" t="s">
        <v>57</v>
      </c>
      <c r="B40" s="312"/>
      <c r="C40" s="312"/>
      <c r="D40" s="334"/>
      <c r="E40" s="345">
        <v>15578266</v>
      </c>
      <c r="F40" s="335"/>
      <c r="G40" s="102">
        <v>10165630</v>
      </c>
      <c r="H40" s="312"/>
      <c r="I40" s="102">
        <v>16933040</v>
      </c>
      <c r="J40" s="312"/>
      <c r="K40" s="102">
        <v>7183764</v>
      </c>
      <c r="L40" s="5"/>
      <c r="M40" s="5"/>
      <c r="N40" s="5"/>
      <c r="O40" s="5"/>
      <c r="P40" s="31"/>
      <c r="Q40" s="5"/>
      <c r="R40" s="31"/>
      <c r="S40" s="5"/>
      <c r="T40" s="31"/>
      <c r="U40" s="5"/>
      <c r="V40" s="31"/>
      <c r="W40" s="5"/>
      <c r="X40" s="5"/>
      <c r="Y40" s="5"/>
      <c r="Z40" s="5"/>
      <c r="AA40" s="5"/>
      <c r="AB40" s="31"/>
      <c r="AC40" s="31"/>
      <c r="AD40" s="31"/>
      <c r="AE40" s="31"/>
      <c r="AF40" s="35"/>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row>
    <row r="41" spans="1:59" ht="16.5" thickTop="1">
      <c r="A41" s="316"/>
      <c r="B41" s="312"/>
      <c r="C41" s="312"/>
      <c r="D41" s="334"/>
      <c r="E41" s="335"/>
      <c r="F41" s="335"/>
      <c r="G41" s="99"/>
      <c r="H41" s="312"/>
      <c r="I41" s="99"/>
      <c r="J41" s="312"/>
      <c r="K41" s="99"/>
      <c r="L41" s="5"/>
      <c r="M41" s="5"/>
      <c r="N41" s="5"/>
      <c r="O41" s="5"/>
      <c r="P41" s="31"/>
      <c r="Q41" s="5"/>
      <c r="R41" s="31"/>
      <c r="S41" s="5"/>
      <c r="T41" s="31"/>
      <c r="U41" s="46"/>
      <c r="V41" s="31"/>
      <c r="W41" s="5"/>
      <c r="X41" s="5"/>
      <c r="Y41" s="5"/>
      <c r="Z41" s="5"/>
      <c r="AA41" s="5"/>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row>
    <row r="42" spans="1:59" ht="15.75">
      <c r="A42" s="316"/>
      <c r="B42" s="312"/>
      <c r="C42" s="312"/>
      <c r="D42" s="334"/>
      <c r="E42" s="313"/>
      <c r="F42" s="314"/>
      <c r="H42" s="312"/>
      <c r="J42" s="312"/>
      <c r="L42" s="5"/>
      <c r="M42" s="5"/>
      <c r="N42" s="5"/>
      <c r="O42" s="5"/>
      <c r="P42" s="31"/>
      <c r="Q42" s="5"/>
      <c r="R42" s="31"/>
      <c r="S42" s="5"/>
      <c r="T42" s="31"/>
      <c r="U42" s="5"/>
      <c r="V42" s="31"/>
      <c r="W42" s="5"/>
      <c r="X42" s="5"/>
      <c r="Y42" s="5"/>
      <c r="Z42" s="5"/>
      <c r="AA42" s="5"/>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row>
    <row r="43" spans="1:59" ht="15.75">
      <c r="A43" s="340" t="s">
        <v>86</v>
      </c>
      <c r="B43" s="312"/>
      <c r="C43" s="312"/>
      <c r="D43" s="334"/>
      <c r="E43" s="314"/>
      <c r="F43" s="314"/>
      <c r="G43" s="248"/>
      <c r="H43" s="312"/>
      <c r="I43" s="95"/>
      <c r="J43" s="312"/>
      <c r="K43" s="248"/>
      <c r="L43" s="73"/>
      <c r="M43" s="2"/>
      <c r="N43" s="2"/>
      <c r="O43" s="2"/>
      <c r="P43" s="31"/>
      <c r="Q43" s="2"/>
      <c r="R43" s="31"/>
      <c r="S43" s="73"/>
      <c r="T43" s="31"/>
      <c r="U43" s="31"/>
      <c r="V43" s="31"/>
      <c r="W43" s="5"/>
      <c r="X43" s="5"/>
      <c r="Y43" s="5"/>
      <c r="Z43" s="5"/>
      <c r="AA43" s="5"/>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row>
    <row r="44" spans="1:59" ht="15.75">
      <c r="A44" s="340" t="s">
        <v>87</v>
      </c>
      <c r="B44" s="312"/>
      <c r="C44" s="312"/>
      <c r="D44" s="312"/>
      <c r="E44" s="314"/>
      <c r="F44" s="314"/>
      <c r="H44" s="312"/>
      <c r="I44" s="95"/>
      <c r="J44" s="312"/>
      <c r="L44" s="2"/>
      <c r="M44" s="2"/>
      <c r="N44" s="2"/>
      <c r="O44" s="2"/>
      <c r="P44" s="31"/>
      <c r="Q44" s="2"/>
      <c r="R44" s="31"/>
      <c r="S44" s="2"/>
      <c r="T44" s="31"/>
      <c r="U44" s="31"/>
      <c r="V44" s="31"/>
      <c r="W44" s="5"/>
      <c r="X44" s="5"/>
      <c r="Y44" s="5"/>
      <c r="Z44" s="5"/>
      <c r="AA44" s="5"/>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row>
    <row r="45" spans="1:59" ht="15.75">
      <c r="A45" s="312"/>
      <c r="B45" s="312"/>
      <c r="C45" s="312"/>
      <c r="D45" s="312"/>
      <c r="E45" s="346"/>
      <c r="F45" s="346"/>
      <c r="G45" s="103"/>
      <c r="H45" s="346"/>
      <c r="I45" s="103"/>
      <c r="J45" s="346"/>
      <c r="K45" s="103"/>
      <c r="L45" s="44"/>
      <c r="M45" s="44"/>
      <c r="N45" s="44"/>
      <c r="O45" s="44"/>
      <c r="P45" s="44"/>
      <c r="Q45" s="44"/>
      <c r="R45" s="44"/>
      <c r="S45" s="44"/>
      <c r="T45" s="31"/>
      <c r="U45" s="31"/>
      <c r="V45" s="31"/>
      <c r="W45" s="2"/>
      <c r="X45" s="2"/>
      <c r="Y45" s="2"/>
      <c r="Z45" s="2"/>
      <c r="AA45" s="2"/>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row>
    <row r="46" spans="1:59" ht="15.75">
      <c r="A46" s="312" t="s">
        <v>60</v>
      </c>
      <c r="B46" s="312"/>
      <c r="C46" s="312"/>
      <c r="D46" s="312"/>
      <c r="E46" s="346">
        <v>6.962535469485637</v>
      </c>
      <c r="F46" s="346"/>
      <c r="G46" s="103">
        <v>4.866315929810689</v>
      </c>
      <c r="H46" s="346"/>
      <c r="I46" s="103">
        <v>7.556470376340071</v>
      </c>
      <c r="J46" s="346"/>
      <c r="K46" s="103">
        <v>3.2729938926832083</v>
      </c>
      <c r="L46" s="44"/>
      <c r="M46" s="44"/>
      <c r="N46" s="44"/>
      <c r="O46" s="44"/>
      <c r="P46" s="44"/>
      <c r="Q46" s="44"/>
      <c r="R46" s="44"/>
      <c r="S46" s="44"/>
      <c r="T46" s="31"/>
      <c r="U46" s="31"/>
      <c r="V46" s="31"/>
      <c r="W46" s="2"/>
      <c r="X46" s="2"/>
      <c r="Y46" s="2"/>
      <c r="Z46" s="2"/>
      <c r="AA46" s="2"/>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row>
    <row r="47" spans="1:59" ht="15.75">
      <c r="A47" s="312" t="s">
        <v>61</v>
      </c>
      <c r="B47" s="312"/>
      <c r="C47" s="312"/>
      <c r="D47" s="312"/>
      <c r="E47" s="346">
        <v>0</v>
      </c>
      <c r="F47" s="314"/>
      <c r="G47" s="103">
        <v>-0.3237505881030736</v>
      </c>
      <c r="H47" s="346"/>
      <c r="I47" s="103">
        <v>0.018694373676803065</v>
      </c>
      <c r="J47" s="346"/>
      <c r="K47" s="103">
        <v>-0.0655850085012587</v>
      </c>
      <c r="L47" s="44"/>
      <c r="M47" s="44"/>
      <c r="N47" s="2"/>
      <c r="O47" s="44"/>
      <c r="P47" s="44"/>
      <c r="Q47" s="44"/>
      <c r="R47" s="44"/>
      <c r="S47" s="44"/>
      <c r="T47" s="31"/>
      <c r="U47" s="31"/>
      <c r="V47" s="31"/>
      <c r="W47" s="44"/>
      <c r="X47" s="44"/>
      <c r="Y47" s="44"/>
      <c r="Z47" s="44"/>
      <c r="AA47" s="44"/>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row>
    <row r="48" spans="1:59" ht="16.5" thickBot="1">
      <c r="A48" s="312" t="s">
        <v>62</v>
      </c>
      <c r="B48" s="312"/>
      <c r="C48" s="312"/>
      <c r="D48" s="312"/>
      <c r="E48" s="347">
        <v>6.962535469485637</v>
      </c>
      <c r="F48" s="314"/>
      <c r="G48" s="104">
        <v>4.5525653417076155</v>
      </c>
      <c r="H48" s="312"/>
      <c r="I48" s="104">
        <v>7.575164750016874</v>
      </c>
      <c r="J48" s="312"/>
      <c r="K48" s="104">
        <v>3.1974088841819497</v>
      </c>
      <c r="L48" s="73"/>
      <c r="M48" s="73"/>
      <c r="N48" s="2"/>
      <c r="O48" s="73"/>
      <c r="P48" s="31"/>
      <c r="Q48" s="73"/>
      <c r="R48" s="31"/>
      <c r="S48" s="73"/>
      <c r="T48" s="31"/>
      <c r="U48" s="31"/>
      <c r="V48" s="31"/>
      <c r="W48" s="44"/>
      <c r="X48" s="44"/>
      <c r="Y48" s="44"/>
      <c r="Z48" s="44"/>
      <c r="AA48" s="44"/>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row>
    <row r="49" spans="1:59" ht="16.5" thickTop="1">
      <c r="A49" s="348"/>
      <c r="B49" s="312"/>
      <c r="C49" s="312"/>
      <c r="D49" s="312"/>
      <c r="E49" s="349"/>
      <c r="F49" s="314"/>
      <c r="G49" s="105"/>
      <c r="H49" s="312"/>
      <c r="I49" s="105"/>
      <c r="J49" s="312"/>
      <c r="K49" s="105"/>
      <c r="L49" s="73"/>
      <c r="M49" s="73"/>
      <c r="N49" s="2"/>
      <c r="O49" s="73"/>
      <c r="P49" s="31"/>
      <c r="Q49" s="73"/>
      <c r="R49" s="31"/>
      <c r="S49" s="73"/>
      <c r="T49" s="31"/>
      <c r="U49" s="31"/>
      <c r="V49" s="31"/>
      <c r="W49" s="44"/>
      <c r="X49" s="44"/>
      <c r="Y49" s="44"/>
      <c r="Z49" s="44"/>
      <c r="AA49" s="44"/>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row>
    <row r="50" spans="1:59" ht="16.5" thickBot="1">
      <c r="A50" s="312" t="s">
        <v>63</v>
      </c>
      <c r="B50" s="312"/>
      <c r="C50" s="312"/>
      <c r="D50" s="334"/>
      <c r="E50" s="350">
        <v>0</v>
      </c>
      <c r="F50" s="335"/>
      <c r="G50" s="106">
        <v>0</v>
      </c>
      <c r="H50" s="312"/>
      <c r="I50" s="106">
        <v>0</v>
      </c>
      <c r="J50" s="312"/>
      <c r="K50" s="106">
        <v>0</v>
      </c>
      <c r="L50" s="70"/>
      <c r="M50" s="70"/>
      <c r="N50" s="5"/>
      <c r="O50" s="70"/>
      <c r="P50" s="31"/>
      <c r="Q50" s="70"/>
      <c r="R50" s="31"/>
      <c r="S50" s="70"/>
      <c r="T50" s="31"/>
      <c r="U50" s="31"/>
      <c r="V50" s="31"/>
      <c r="W50" s="44"/>
      <c r="X50" s="44"/>
      <c r="Y50" s="44"/>
      <c r="Z50" s="44"/>
      <c r="AA50" s="44"/>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row>
    <row r="51" spans="1:59" ht="16.5" thickTop="1">
      <c r="A51" s="348"/>
      <c r="B51" s="312"/>
      <c r="C51" s="312"/>
      <c r="D51" s="334"/>
      <c r="E51" s="351"/>
      <c r="F51" s="335"/>
      <c r="G51" s="107"/>
      <c r="H51" s="312"/>
      <c r="I51" s="239"/>
      <c r="J51" s="312"/>
      <c r="K51" s="107"/>
      <c r="L51" s="70"/>
      <c r="M51" s="70"/>
      <c r="N51" s="5"/>
      <c r="O51" s="70"/>
      <c r="P51" s="31"/>
      <c r="Q51" s="70"/>
      <c r="R51" s="31"/>
      <c r="S51" s="70"/>
      <c r="T51" s="31"/>
      <c r="U51" s="31"/>
      <c r="V51" s="31"/>
      <c r="W51" s="73"/>
      <c r="X51" s="73"/>
      <c r="Y51" s="73"/>
      <c r="Z51" s="73"/>
      <c r="AA51" s="73"/>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row>
    <row r="52" spans="1:59" ht="15.75">
      <c r="A52" s="348"/>
      <c r="B52" s="312"/>
      <c r="C52" s="312"/>
      <c r="D52" s="334"/>
      <c r="E52" s="351"/>
      <c r="F52" s="335"/>
      <c r="G52" s="107"/>
      <c r="H52" s="312"/>
      <c r="I52" s="239"/>
      <c r="J52" s="312"/>
      <c r="K52" s="107"/>
      <c r="L52" s="70"/>
      <c r="M52" s="70"/>
      <c r="N52" s="5"/>
      <c r="O52" s="70"/>
      <c r="P52" s="31"/>
      <c r="Q52" s="70"/>
      <c r="R52" s="31"/>
      <c r="S52" s="70"/>
      <c r="T52" s="31"/>
      <c r="U52" s="31"/>
      <c r="V52" s="31"/>
      <c r="W52" s="73"/>
      <c r="X52" s="73"/>
      <c r="Y52" s="73"/>
      <c r="Z52" s="73"/>
      <c r="AA52" s="73"/>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row>
    <row r="53" spans="1:59" s="88" customFormat="1" ht="15.75" customHeight="1">
      <c r="A53" s="364" t="s">
        <v>184</v>
      </c>
      <c r="B53" s="364"/>
      <c r="C53" s="364"/>
      <c r="D53" s="364"/>
      <c r="E53" s="364"/>
      <c r="F53" s="364"/>
      <c r="G53" s="364"/>
      <c r="H53" s="364"/>
      <c r="I53" s="365"/>
      <c r="J53" s="365"/>
      <c r="K53" s="365"/>
      <c r="L53" s="359"/>
      <c r="M53" s="359"/>
      <c r="N53" s="359"/>
      <c r="O53" s="359"/>
      <c r="P53" s="359"/>
      <c r="Q53" s="359"/>
      <c r="R53" s="359"/>
      <c r="S53" s="359"/>
      <c r="T53" s="89"/>
      <c r="U53" s="89"/>
      <c r="V53" s="89"/>
      <c r="W53" s="73"/>
      <c r="X53" s="73"/>
      <c r="Y53" s="73"/>
      <c r="Z53" s="73"/>
      <c r="AA53" s="73"/>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row>
    <row r="54" spans="1:59" ht="15.75">
      <c r="A54" s="364"/>
      <c r="B54" s="364"/>
      <c r="C54" s="364"/>
      <c r="D54" s="364"/>
      <c r="E54" s="364"/>
      <c r="F54" s="364"/>
      <c r="G54" s="364"/>
      <c r="H54" s="364"/>
      <c r="I54" s="365"/>
      <c r="J54" s="365"/>
      <c r="K54" s="365"/>
      <c r="L54" s="359"/>
      <c r="M54" s="359"/>
      <c r="N54" s="359"/>
      <c r="O54" s="359"/>
      <c r="P54" s="359"/>
      <c r="Q54" s="359"/>
      <c r="R54" s="359"/>
      <c r="S54" s="359"/>
      <c r="T54" s="31"/>
      <c r="U54" s="31"/>
      <c r="V54" s="31"/>
      <c r="W54" s="70"/>
      <c r="X54" s="70"/>
      <c r="Y54" s="70"/>
      <c r="Z54" s="70"/>
      <c r="AA54" s="70"/>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row>
    <row r="55" spans="1:59" ht="15.75">
      <c r="A55" s="364"/>
      <c r="B55" s="364"/>
      <c r="C55" s="364"/>
      <c r="D55" s="364"/>
      <c r="E55" s="364"/>
      <c r="F55" s="364"/>
      <c r="G55" s="364"/>
      <c r="H55" s="364"/>
      <c r="I55" s="365"/>
      <c r="J55" s="365"/>
      <c r="K55" s="365"/>
      <c r="L55" s="359"/>
      <c r="M55" s="359"/>
      <c r="N55" s="359"/>
      <c r="O55" s="359"/>
      <c r="P55" s="359"/>
      <c r="Q55" s="359"/>
      <c r="R55" s="359"/>
      <c r="S55" s="359"/>
      <c r="T55" s="31"/>
      <c r="U55" s="31"/>
      <c r="V55" s="31"/>
      <c r="W55" s="90"/>
      <c r="X55" s="90"/>
      <c r="Y55" s="90"/>
      <c r="Z55" s="90"/>
      <c r="AA55" s="90"/>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row>
    <row r="56" spans="2:59" ht="15.75" customHeight="1">
      <c r="B56" s="60"/>
      <c r="C56" s="60"/>
      <c r="D56" s="60"/>
      <c r="E56" s="245"/>
      <c r="F56" s="60"/>
      <c r="G56" s="108"/>
      <c r="H56" s="60"/>
      <c r="I56" s="240"/>
      <c r="J56" s="60"/>
      <c r="K56" s="108"/>
      <c r="L56" s="360"/>
      <c r="M56" s="360"/>
      <c r="N56" s="360"/>
      <c r="O56" s="360"/>
      <c r="P56" s="360"/>
      <c r="Q56" s="360"/>
      <c r="R56" s="360"/>
      <c r="S56" s="360"/>
      <c r="T56" s="31"/>
      <c r="U56" s="31"/>
      <c r="V56" s="31"/>
      <c r="W56" s="91"/>
      <c r="X56" s="91"/>
      <c r="Y56" s="91"/>
      <c r="Z56" s="91"/>
      <c r="AA56" s="9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row>
    <row r="57" spans="1:59" ht="15.75">
      <c r="A57" s="60"/>
      <c r="B57" s="60"/>
      <c r="C57" s="60"/>
      <c r="D57" s="60"/>
      <c r="E57" s="99"/>
      <c r="F57" s="5"/>
      <c r="G57" s="99"/>
      <c r="I57" s="99"/>
      <c r="K57" s="99"/>
      <c r="L57" s="360"/>
      <c r="M57" s="360"/>
      <c r="N57" s="360"/>
      <c r="O57" s="360"/>
      <c r="P57" s="360"/>
      <c r="Q57" s="360"/>
      <c r="R57" s="360"/>
      <c r="S57" s="360"/>
      <c r="T57" s="31"/>
      <c r="U57" s="31"/>
      <c r="V57" s="31"/>
      <c r="W57" s="91"/>
      <c r="X57" s="91"/>
      <c r="Y57" s="91"/>
      <c r="Z57" s="91"/>
      <c r="AA57" s="9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row>
    <row r="58" spans="5:59" ht="15.75">
      <c r="E58" s="246"/>
      <c r="F58" s="61"/>
      <c r="G58" s="109"/>
      <c r="I58" s="247"/>
      <c r="K58" s="109"/>
      <c r="L58" s="3"/>
      <c r="M58" s="3"/>
      <c r="N58" s="3"/>
      <c r="O58" s="3"/>
      <c r="P58" s="31"/>
      <c r="Q58" s="361"/>
      <c r="R58" s="31"/>
      <c r="S58" s="3"/>
      <c r="T58" s="31"/>
      <c r="U58" s="31"/>
      <c r="V58" s="31"/>
      <c r="W58" s="91"/>
      <c r="X58" s="91"/>
      <c r="Y58" s="91"/>
      <c r="Z58" s="91"/>
      <c r="AA58" s="9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row>
    <row r="59" spans="5:59" ht="15.75">
      <c r="E59" s="246"/>
      <c r="F59" s="61"/>
      <c r="G59" s="109"/>
      <c r="I59" s="241"/>
      <c r="K59" s="109"/>
      <c r="L59" s="3"/>
      <c r="M59" s="3"/>
      <c r="N59" s="3"/>
      <c r="O59" s="3"/>
      <c r="P59" s="31"/>
      <c r="Q59" s="3"/>
      <c r="R59" s="31"/>
      <c r="S59" s="3"/>
      <c r="T59" s="31"/>
      <c r="U59" s="31"/>
      <c r="V59" s="31"/>
      <c r="W59" s="91"/>
      <c r="X59" s="91"/>
      <c r="Y59" s="91"/>
      <c r="Z59" s="91"/>
      <c r="AA59" s="9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row>
    <row r="60" spans="5:59" ht="15.75">
      <c r="E60" s="246"/>
      <c r="F60" s="61"/>
      <c r="G60" s="109"/>
      <c r="I60" s="241"/>
      <c r="K60" s="109"/>
      <c r="L60" s="3"/>
      <c r="M60" s="3"/>
      <c r="N60" s="3"/>
      <c r="O60" s="3"/>
      <c r="P60" s="31"/>
      <c r="Q60" s="3"/>
      <c r="R60" s="31"/>
      <c r="S60" s="3"/>
      <c r="T60" s="31"/>
      <c r="U60" s="31"/>
      <c r="V60" s="31"/>
      <c r="W60" s="91"/>
      <c r="X60" s="91"/>
      <c r="Y60" s="91"/>
      <c r="Z60" s="91"/>
      <c r="AA60" s="9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row>
    <row r="61" spans="4:59" ht="15.75">
      <c r="D61" s="29"/>
      <c r="L61" s="2"/>
      <c r="M61" s="2"/>
      <c r="N61" s="2"/>
      <c r="O61" s="2"/>
      <c r="P61" s="31"/>
      <c r="Q61" s="2"/>
      <c r="R61" s="31"/>
      <c r="S61" s="2"/>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row>
    <row r="62" spans="4:59" ht="15.75">
      <c r="D62" s="29"/>
      <c r="L62" s="2"/>
      <c r="M62" s="2"/>
      <c r="N62" s="2"/>
      <c r="O62" s="2"/>
      <c r="P62" s="31"/>
      <c r="Q62" s="2"/>
      <c r="R62" s="31"/>
      <c r="S62" s="2"/>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row>
    <row r="63" spans="4:59" ht="15.75">
      <c r="D63" s="29"/>
      <c r="L63" s="2"/>
      <c r="M63" s="2"/>
      <c r="N63" s="2"/>
      <c r="O63" s="2"/>
      <c r="P63" s="31"/>
      <c r="Q63" s="2"/>
      <c r="R63" s="31"/>
      <c r="S63" s="2"/>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row>
    <row r="64" spans="4:59" ht="15.75">
      <c r="D64" s="29"/>
      <c r="L64" s="2"/>
      <c r="M64" s="2"/>
      <c r="N64" s="2"/>
      <c r="O64" s="2"/>
      <c r="P64" s="31"/>
      <c r="Q64" s="2"/>
      <c r="R64" s="31"/>
      <c r="S64" s="2"/>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row>
    <row r="65" spans="4:59" ht="15.75">
      <c r="D65" s="29"/>
      <c r="L65" s="2"/>
      <c r="M65" s="2"/>
      <c r="N65" s="2"/>
      <c r="O65" s="2"/>
      <c r="P65" s="31"/>
      <c r="Q65" s="2"/>
      <c r="R65" s="31"/>
      <c r="S65" s="2"/>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row>
    <row r="66" spans="4:59" ht="15.75">
      <c r="D66" s="29"/>
      <c r="L66" s="2"/>
      <c r="M66" s="2"/>
      <c r="N66" s="2"/>
      <c r="O66" s="2"/>
      <c r="P66" s="31"/>
      <c r="Q66" s="2"/>
      <c r="R66" s="31"/>
      <c r="S66" s="2"/>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row>
    <row r="67" spans="12:59" ht="15.75">
      <c r="L67" s="2"/>
      <c r="M67" s="2"/>
      <c r="N67" s="2"/>
      <c r="O67" s="2"/>
      <c r="P67" s="31"/>
      <c r="Q67" s="2"/>
      <c r="R67" s="31"/>
      <c r="S67" s="2"/>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row>
    <row r="68" spans="12:59" ht="15.75">
      <c r="L68" s="2"/>
      <c r="M68" s="2"/>
      <c r="N68" s="2"/>
      <c r="O68" s="2"/>
      <c r="P68" s="31"/>
      <c r="Q68" s="2"/>
      <c r="R68" s="31"/>
      <c r="S68" s="2"/>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row>
    <row r="69" spans="12:59" ht="15.75">
      <c r="L69" s="2"/>
      <c r="M69" s="2"/>
      <c r="N69" s="2"/>
      <c r="O69" s="2"/>
      <c r="P69" s="31"/>
      <c r="Q69" s="2"/>
      <c r="R69" s="31"/>
      <c r="S69" s="2"/>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row>
    <row r="70" spans="12:59" ht="15.75">
      <c r="L70" s="2"/>
      <c r="M70" s="2"/>
      <c r="N70" s="2"/>
      <c r="O70" s="2"/>
      <c r="P70" s="31"/>
      <c r="Q70" s="2"/>
      <c r="R70" s="31"/>
      <c r="S70" s="2"/>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row>
    <row r="71" spans="12:59" ht="15.75">
      <c r="L71" s="2"/>
      <c r="M71" s="2"/>
      <c r="N71" s="2"/>
      <c r="O71" s="2"/>
      <c r="P71" s="31"/>
      <c r="Q71" s="2"/>
      <c r="R71" s="31"/>
      <c r="S71" s="2"/>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row>
    <row r="72" spans="12:59" ht="15.75">
      <c r="L72" s="2"/>
      <c r="M72" s="2"/>
      <c r="N72" s="2"/>
      <c r="O72" s="2"/>
      <c r="P72" s="31"/>
      <c r="Q72" s="2"/>
      <c r="R72" s="31"/>
      <c r="S72" s="2"/>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row>
    <row r="73" spans="12:59" ht="15.75">
      <c r="L73" s="2"/>
      <c r="M73" s="2"/>
      <c r="N73" s="2"/>
      <c r="O73" s="2"/>
      <c r="P73" s="31"/>
      <c r="Q73" s="2"/>
      <c r="R73" s="31"/>
      <c r="S73" s="2"/>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row>
    <row r="74" spans="12:59" ht="15.75">
      <c r="L74" s="2"/>
      <c r="M74" s="2"/>
      <c r="N74" s="2"/>
      <c r="O74" s="2"/>
      <c r="P74" s="31"/>
      <c r="Q74" s="2"/>
      <c r="R74" s="31"/>
      <c r="S74" s="2"/>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row>
    <row r="75" spans="12:59" ht="15.75">
      <c r="L75" s="2"/>
      <c r="M75" s="2"/>
      <c r="N75" s="2"/>
      <c r="O75" s="2"/>
      <c r="P75" s="31"/>
      <c r="Q75" s="2"/>
      <c r="R75" s="31"/>
      <c r="S75" s="2"/>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row>
    <row r="76" spans="12:59" ht="15.75">
      <c r="L76" s="2"/>
      <c r="M76" s="2"/>
      <c r="N76" s="2"/>
      <c r="O76" s="2"/>
      <c r="P76" s="31"/>
      <c r="Q76" s="2"/>
      <c r="R76" s="31"/>
      <c r="S76" s="2"/>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row>
    <row r="77" spans="12:59" ht="15.75">
      <c r="L77" s="2"/>
      <c r="M77" s="2"/>
      <c r="N77" s="2"/>
      <c r="O77" s="2"/>
      <c r="P77" s="31"/>
      <c r="Q77" s="2"/>
      <c r="R77" s="31"/>
      <c r="S77" s="2"/>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row>
    <row r="78" spans="12:59" ht="15.75">
      <c r="L78" s="2"/>
      <c r="M78" s="2"/>
      <c r="N78" s="2"/>
      <c r="O78" s="2"/>
      <c r="P78" s="31"/>
      <c r="Q78" s="2"/>
      <c r="R78" s="31"/>
      <c r="S78" s="2"/>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row>
    <row r="79" spans="12:59" ht="15.75">
      <c r="L79" s="2"/>
      <c r="M79" s="2"/>
      <c r="N79" s="2"/>
      <c r="O79" s="2"/>
      <c r="P79" s="31"/>
      <c r="Q79" s="2"/>
      <c r="R79" s="31"/>
      <c r="S79" s="2"/>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row>
    <row r="80" spans="12:59" ht="15.75">
      <c r="L80" s="2"/>
      <c r="M80" s="2"/>
      <c r="N80" s="2"/>
      <c r="O80" s="2"/>
      <c r="P80" s="31"/>
      <c r="Q80" s="2"/>
      <c r="R80" s="31"/>
      <c r="S80" s="2"/>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row>
    <row r="81" spans="12:59" ht="15.75">
      <c r="L81" s="2"/>
      <c r="M81" s="2"/>
      <c r="N81" s="2"/>
      <c r="O81" s="2"/>
      <c r="P81" s="31"/>
      <c r="Q81" s="2"/>
      <c r="R81" s="31"/>
      <c r="S81" s="2"/>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row>
    <row r="82" spans="12:59" ht="15.75">
      <c r="L82" s="2"/>
      <c r="M82" s="2"/>
      <c r="N82" s="2"/>
      <c r="O82" s="2"/>
      <c r="P82" s="31"/>
      <c r="Q82" s="2"/>
      <c r="R82" s="31"/>
      <c r="S82" s="2"/>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row>
    <row r="83" spans="12:59" ht="15.75">
      <c r="L83" s="2"/>
      <c r="M83" s="2"/>
      <c r="N83" s="2"/>
      <c r="O83" s="2"/>
      <c r="P83" s="31"/>
      <c r="Q83" s="2"/>
      <c r="R83" s="31"/>
      <c r="S83" s="2"/>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row>
    <row r="84" spans="12:59" ht="15.75">
      <c r="L84" s="2"/>
      <c r="M84" s="2"/>
      <c r="N84" s="2"/>
      <c r="O84" s="2"/>
      <c r="P84" s="31"/>
      <c r="Q84" s="2"/>
      <c r="R84" s="31"/>
      <c r="S84" s="2"/>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row>
    <row r="85" spans="12:59" ht="15.75">
      <c r="L85" s="2"/>
      <c r="M85" s="2"/>
      <c r="N85" s="2"/>
      <c r="O85" s="2"/>
      <c r="P85" s="31"/>
      <c r="Q85" s="2"/>
      <c r="R85" s="31"/>
      <c r="S85" s="2"/>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row>
    <row r="86" spans="12:59" ht="15.75">
      <c r="L86" s="2"/>
      <c r="M86" s="2"/>
      <c r="N86" s="2"/>
      <c r="O86" s="2"/>
      <c r="P86" s="31"/>
      <c r="Q86" s="2"/>
      <c r="R86" s="31"/>
      <c r="S86" s="2"/>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row>
    <row r="87" spans="12:59" ht="15.75">
      <c r="L87" s="2"/>
      <c r="M87" s="2"/>
      <c r="N87" s="2"/>
      <c r="O87" s="2"/>
      <c r="P87" s="31"/>
      <c r="Q87" s="2"/>
      <c r="R87" s="31"/>
      <c r="S87" s="2"/>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row>
    <row r="88" spans="12:59" ht="15.75">
      <c r="L88" s="2"/>
      <c r="M88" s="2"/>
      <c r="N88" s="2"/>
      <c r="O88" s="2"/>
      <c r="P88" s="31"/>
      <c r="Q88" s="2"/>
      <c r="R88" s="31"/>
      <c r="S88" s="2"/>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row>
    <row r="89" spans="12:59" ht="15.75">
      <c r="L89" s="2"/>
      <c r="M89" s="2"/>
      <c r="N89" s="2"/>
      <c r="O89" s="2"/>
      <c r="P89" s="31"/>
      <c r="Q89" s="2"/>
      <c r="R89" s="31"/>
      <c r="S89" s="2"/>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row>
    <row r="90" spans="12:59" ht="15.75">
      <c r="L90" s="2"/>
      <c r="M90" s="2"/>
      <c r="N90" s="2"/>
      <c r="O90" s="2"/>
      <c r="P90" s="31"/>
      <c r="Q90" s="2"/>
      <c r="R90" s="31"/>
      <c r="S90" s="2"/>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row>
    <row r="91" spans="12:59" ht="15.75">
      <c r="L91" s="2"/>
      <c r="M91" s="2"/>
      <c r="N91" s="2"/>
      <c r="O91" s="2"/>
      <c r="P91" s="31"/>
      <c r="Q91" s="2"/>
      <c r="R91" s="31"/>
      <c r="S91" s="2"/>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row>
    <row r="92" spans="12:59" ht="15.75">
      <c r="L92" s="2"/>
      <c r="M92" s="2"/>
      <c r="N92" s="2"/>
      <c r="O92" s="2"/>
      <c r="P92" s="31"/>
      <c r="Q92" s="2"/>
      <c r="R92" s="31"/>
      <c r="S92" s="2"/>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row>
    <row r="93" spans="12:59" ht="15.75">
      <c r="L93" s="2"/>
      <c r="M93" s="2"/>
      <c r="N93" s="2"/>
      <c r="O93" s="2"/>
      <c r="P93" s="31"/>
      <c r="Q93" s="2"/>
      <c r="R93" s="31"/>
      <c r="S93" s="2"/>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row>
    <row r="94" spans="12:59" ht="15.75">
      <c r="L94" s="2"/>
      <c r="M94" s="2"/>
      <c r="N94" s="2"/>
      <c r="O94" s="2"/>
      <c r="P94" s="31"/>
      <c r="Q94" s="2"/>
      <c r="R94" s="31"/>
      <c r="S94" s="2"/>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row>
    <row r="95" spans="12:59" ht="15.75">
      <c r="L95" s="2"/>
      <c r="M95" s="2"/>
      <c r="N95" s="2"/>
      <c r="O95" s="2"/>
      <c r="P95" s="31"/>
      <c r="Q95" s="2"/>
      <c r="R95" s="31"/>
      <c r="S95" s="2"/>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row>
    <row r="96" spans="12:59" ht="15.75">
      <c r="L96" s="2"/>
      <c r="M96" s="2"/>
      <c r="N96" s="2"/>
      <c r="O96" s="2"/>
      <c r="P96" s="31"/>
      <c r="Q96" s="2"/>
      <c r="R96" s="31"/>
      <c r="S96" s="2"/>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row>
    <row r="97" spans="12:59" ht="15.75">
      <c r="L97" s="2"/>
      <c r="M97" s="2"/>
      <c r="N97" s="2"/>
      <c r="O97" s="2"/>
      <c r="P97" s="31"/>
      <c r="Q97" s="2"/>
      <c r="R97" s="31"/>
      <c r="S97" s="2"/>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row>
    <row r="98" spans="12:59" ht="15.75">
      <c r="L98" s="2"/>
      <c r="M98" s="2"/>
      <c r="N98" s="2"/>
      <c r="O98" s="2"/>
      <c r="P98" s="31"/>
      <c r="Q98" s="2"/>
      <c r="R98" s="31"/>
      <c r="S98" s="2"/>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row>
    <row r="99" spans="12:59" ht="15.75">
      <c r="L99" s="2"/>
      <c r="M99" s="2"/>
      <c r="N99" s="2"/>
      <c r="O99" s="2"/>
      <c r="P99" s="31"/>
      <c r="Q99" s="2"/>
      <c r="R99" s="31"/>
      <c r="S99" s="2"/>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row>
    <row r="100" spans="12:59" ht="15.75">
      <c r="L100" s="2"/>
      <c r="M100" s="2"/>
      <c r="N100" s="2"/>
      <c r="O100" s="2"/>
      <c r="P100" s="31"/>
      <c r="Q100" s="2"/>
      <c r="R100" s="31"/>
      <c r="S100" s="2"/>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row>
    <row r="101" spans="12:59" ht="15.75">
      <c r="L101" s="2"/>
      <c r="M101" s="2"/>
      <c r="N101" s="2"/>
      <c r="O101" s="2"/>
      <c r="P101" s="31"/>
      <c r="Q101" s="2"/>
      <c r="R101" s="31"/>
      <c r="S101" s="2"/>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row>
    <row r="102" spans="12:59" ht="15.75">
      <c r="L102" s="2"/>
      <c r="M102" s="2"/>
      <c r="N102" s="2"/>
      <c r="O102" s="2"/>
      <c r="P102" s="31"/>
      <c r="Q102" s="2"/>
      <c r="R102" s="31"/>
      <c r="S102" s="2"/>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row>
    <row r="103" spans="12:59" ht="15.75">
      <c r="L103" s="2"/>
      <c r="M103" s="2"/>
      <c r="N103" s="2"/>
      <c r="O103" s="2"/>
      <c r="P103" s="31"/>
      <c r="Q103" s="2"/>
      <c r="R103" s="31"/>
      <c r="S103" s="2"/>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row>
    <row r="104" spans="12:59" ht="15.75">
      <c r="L104" s="2"/>
      <c r="M104" s="2"/>
      <c r="N104" s="2"/>
      <c r="O104" s="2"/>
      <c r="P104" s="31"/>
      <c r="Q104" s="2"/>
      <c r="R104" s="31"/>
      <c r="S104" s="2"/>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row>
    <row r="105" spans="12:59" ht="15.75">
      <c r="L105" s="2"/>
      <c r="M105" s="2"/>
      <c r="N105" s="2"/>
      <c r="O105" s="2"/>
      <c r="P105" s="31"/>
      <c r="Q105" s="2"/>
      <c r="R105" s="31"/>
      <c r="S105" s="2"/>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row>
    <row r="106" spans="12:59" ht="15.75">
      <c r="L106" s="2"/>
      <c r="M106" s="2"/>
      <c r="N106" s="2"/>
      <c r="O106" s="2"/>
      <c r="P106" s="31"/>
      <c r="Q106" s="2"/>
      <c r="R106" s="31"/>
      <c r="S106" s="2"/>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row>
    <row r="107" spans="12:59" ht="15.75">
      <c r="L107" s="2"/>
      <c r="M107" s="2"/>
      <c r="N107" s="2"/>
      <c r="O107" s="2"/>
      <c r="P107" s="31"/>
      <c r="Q107" s="2"/>
      <c r="R107" s="31"/>
      <c r="S107" s="2"/>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row>
    <row r="108" spans="12:59" ht="15.75">
      <c r="L108" s="2"/>
      <c r="M108" s="2"/>
      <c r="N108" s="2"/>
      <c r="O108" s="2"/>
      <c r="P108" s="31"/>
      <c r="Q108" s="2"/>
      <c r="R108" s="31"/>
      <c r="S108" s="2"/>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row>
    <row r="109" spans="12:59" ht="15.75">
      <c r="L109" s="2"/>
      <c r="M109" s="2"/>
      <c r="N109" s="2"/>
      <c r="O109" s="2"/>
      <c r="P109" s="31"/>
      <c r="Q109" s="2"/>
      <c r="R109" s="31"/>
      <c r="S109" s="2"/>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row>
    <row r="110" spans="12:59" ht="15.75">
      <c r="L110" s="2"/>
      <c r="M110" s="2"/>
      <c r="N110" s="2"/>
      <c r="O110" s="2"/>
      <c r="P110" s="31"/>
      <c r="Q110" s="2"/>
      <c r="R110" s="31"/>
      <c r="S110" s="2"/>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row>
    <row r="111" spans="12:59" ht="15.75">
      <c r="L111" s="2"/>
      <c r="M111" s="2"/>
      <c r="N111" s="2"/>
      <c r="O111" s="2"/>
      <c r="P111" s="31"/>
      <c r="Q111" s="2"/>
      <c r="R111" s="31"/>
      <c r="S111" s="2"/>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row>
    <row r="112" spans="12:59" ht="15.75">
      <c r="L112" s="2"/>
      <c r="M112" s="2"/>
      <c r="N112" s="2"/>
      <c r="O112" s="2"/>
      <c r="P112" s="31"/>
      <c r="Q112" s="2"/>
      <c r="R112" s="31"/>
      <c r="S112" s="2"/>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row>
    <row r="113" spans="12:59" ht="15.75">
      <c r="L113" s="2"/>
      <c r="M113" s="2"/>
      <c r="N113" s="2"/>
      <c r="O113" s="2"/>
      <c r="P113" s="31"/>
      <c r="Q113" s="2"/>
      <c r="R113" s="31"/>
      <c r="S113" s="2"/>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row>
    <row r="114" spans="12:59" ht="15.75">
      <c r="L114" s="2"/>
      <c r="M114" s="2"/>
      <c r="N114" s="2"/>
      <c r="O114" s="2"/>
      <c r="P114" s="31"/>
      <c r="Q114" s="2"/>
      <c r="R114" s="31"/>
      <c r="S114" s="2"/>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row>
    <row r="115" spans="12:59" ht="15.75">
      <c r="L115" s="2"/>
      <c r="M115" s="2"/>
      <c r="N115" s="2"/>
      <c r="O115" s="2"/>
      <c r="P115" s="31"/>
      <c r="Q115" s="2"/>
      <c r="R115" s="31"/>
      <c r="S115" s="2"/>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row>
    <row r="116" spans="12:59" ht="15.75">
      <c r="L116" s="2"/>
      <c r="M116" s="2"/>
      <c r="N116" s="2"/>
      <c r="O116" s="2"/>
      <c r="P116" s="31"/>
      <c r="Q116" s="2"/>
      <c r="R116" s="31"/>
      <c r="S116" s="2"/>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row>
    <row r="117" spans="12:59" ht="15.75">
      <c r="L117" s="2"/>
      <c r="M117" s="2"/>
      <c r="N117" s="2"/>
      <c r="O117" s="2"/>
      <c r="P117" s="31"/>
      <c r="Q117" s="2"/>
      <c r="R117" s="31"/>
      <c r="S117" s="2"/>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row>
    <row r="118" spans="12:59" ht="15.75">
      <c r="L118" s="2"/>
      <c r="M118" s="2"/>
      <c r="N118" s="2"/>
      <c r="O118" s="2"/>
      <c r="P118" s="31"/>
      <c r="Q118" s="2"/>
      <c r="R118" s="31"/>
      <c r="S118" s="2"/>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row>
    <row r="119" spans="12:59" ht="15.75">
      <c r="L119" s="2"/>
      <c r="M119" s="2"/>
      <c r="N119" s="2"/>
      <c r="O119" s="2"/>
      <c r="P119" s="31"/>
      <c r="Q119" s="2"/>
      <c r="R119" s="31"/>
      <c r="S119" s="2"/>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row>
    <row r="120" spans="12:59" ht="15.75">
      <c r="L120" s="2"/>
      <c r="M120" s="2"/>
      <c r="N120" s="2"/>
      <c r="O120" s="2"/>
      <c r="P120" s="31"/>
      <c r="Q120" s="2"/>
      <c r="R120" s="31"/>
      <c r="S120" s="2"/>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row>
    <row r="121" spans="12:59" ht="15.75">
      <c r="L121" s="2"/>
      <c r="M121" s="2"/>
      <c r="N121" s="2"/>
      <c r="O121" s="2"/>
      <c r="P121" s="31"/>
      <c r="Q121" s="2"/>
      <c r="R121" s="31"/>
      <c r="S121" s="2"/>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row>
    <row r="122" spans="12:59" ht="15.75">
      <c r="L122" s="2"/>
      <c r="M122" s="2"/>
      <c r="N122" s="2"/>
      <c r="O122" s="2"/>
      <c r="P122" s="31"/>
      <c r="Q122" s="2"/>
      <c r="R122" s="31"/>
      <c r="S122" s="2"/>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row>
    <row r="123" spans="12:59" ht="15.75">
      <c r="L123" s="2"/>
      <c r="M123" s="2"/>
      <c r="N123" s="2"/>
      <c r="O123" s="2"/>
      <c r="P123" s="31"/>
      <c r="Q123" s="2"/>
      <c r="R123" s="31"/>
      <c r="S123" s="2"/>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row>
    <row r="124" spans="12:59" ht="15.75">
      <c r="L124" s="2"/>
      <c r="M124" s="2"/>
      <c r="N124" s="2"/>
      <c r="O124" s="2"/>
      <c r="P124" s="31"/>
      <c r="Q124" s="2"/>
      <c r="R124" s="31"/>
      <c r="S124" s="2"/>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row>
    <row r="125" spans="12:59" ht="15.75">
      <c r="L125" s="2"/>
      <c r="M125" s="2"/>
      <c r="N125" s="2"/>
      <c r="O125" s="2"/>
      <c r="P125" s="31"/>
      <c r="Q125" s="2"/>
      <c r="R125" s="31"/>
      <c r="S125" s="2"/>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row>
    <row r="126" spans="12:59" ht="15.75">
      <c r="L126" s="2"/>
      <c r="M126" s="2"/>
      <c r="N126" s="2"/>
      <c r="O126" s="2"/>
      <c r="P126" s="31"/>
      <c r="Q126" s="2"/>
      <c r="R126" s="31"/>
      <c r="S126" s="2"/>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row>
    <row r="127" spans="12:59" ht="15.75">
      <c r="L127" s="2"/>
      <c r="M127" s="2"/>
      <c r="N127" s="2"/>
      <c r="O127" s="2"/>
      <c r="P127" s="31"/>
      <c r="Q127" s="2"/>
      <c r="R127" s="31"/>
      <c r="S127" s="2"/>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row>
    <row r="128" spans="12:59" ht="15.75">
      <c r="L128" s="2"/>
      <c r="M128" s="2"/>
      <c r="N128" s="2"/>
      <c r="O128" s="2"/>
      <c r="P128" s="31"/>
      <c r="Q128" s="2"/>
      <c r="R128" s="31"/>
      <c r="S128" s="2"/>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row>
    <row r="129" spans="12:59" ht="15.75">
      <c r="L129" s="2"/>
      <c r="M129" s="2"/>
      <c r="N129" s="2"/>
      <c r="O129" s="2"/>
      <c r="P129" s="31"/>
      <c r="Q129" s="2"/>
      <c r="R129" s="31"/>
      <c r="S129" s="2"/>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row>
    <row r="130" spans="12:59" ht="15.75">
      <c r="L130" s="2"/>
      <c r="M130" s="2"/>
      <c r="N130" s="2"/>
      <c r="O130" s="2"/>
      <c r="P130" s="31"/>
      <c r="Q130" s="2"/>
      <c r="R130" s="31"/>
      <c r="S130" s="2"/>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row>
    <row r="131" spans="12:59" ht="15.75">
      <c r="L131" s="2"/>
      <c r="M131" s="2"/>
      <c r="N131" s="2"/>
      <c r="O131" s="2"/>
      <c r="P131" s="31"/>
      <c r="Q131" s="2"/>
      <c r="R131" s="31"/>
      <c r="S131" s="2"/>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row>
    <row r="132" spans="12:59" ht="15.75">
      <c r="L132" s="2"/>
      <c r="M132" s="2"/>
      <c r="N132" s="2"/>
      <c r="O132" s="2"/>
      <c r="P132" s="31"/>
      <c r="Q132" s="2"/>
      <c r="R132" s="31"/>
      <c r="S132" s="2"/>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row>
    <row r="133" spans="12:59" ht="15.75">
      <c r="L133" s="2"/>
      <c r="M133" s="2"/>
      <c r="N133" s="2"/>
      <c r="O133" s="2"/>
      <c r="P133" s="31"/>
      <c r="Q133" s="2"/>
      <c r="R133" s="31"/>
      <c r="S133" s="2"/>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row>
    <row r="134" spans="12:59" ht="15.75">
      <c r="L134" s="2"/>
      <c r="M134" s="2"/>
      <c r="N134" s="2"/>
      <c r="O134" s="2"/>
      <c r="P134" s="31"/>
      <c r="Q134" s="2"/>
      <c r="R134" s="31"/>
      <c r="S134" s="2"/>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row>
    <row r="135" spans="12:59" ht="15.75">
      <c r="L135" s="2"/>
      <c r="M135" s="2"/>
      <c r="N135" s="2"/>
      <c r="O135" s="2"/>
      <c r="P135" s="31"/>
      <c r="Q135" s="2"/>
      <c r="R135" s="31"/>
      <c r="S135" s="2"/>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row>
    <row r="136" spans="12:59" ht="15.75">
      <c r="L136" s="2"/>
      <c r="M136" s="2"/>
      <c r="N136" s="2"/>
      <c r="O136" s="2"/>
      <c r="P136" s="31"/>
      <c r="Q136" s="2"/>
      <c r="R136" s="31"/>
      <c r="S136" s="2"/>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row>
    <row r="137" spans="12:59" ht="15.75">
      <c r="L137" s="2"/>
      <c r="M137" s="2"/>
      <c r="N137" s="2"/>
      <c r="O137" s="2"/>
      <c r="P137" s="31"/>
      <c r="Q137" s="2"/>
      <c r="R137" s="31"/>
      <c r="S137" s="2"/>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row>
    <row r="138" spans="12:59" ht="15.75">
      <c r="L138" s="2"/>
      <c r="M138" s="2"/>
      <c r="N138" s="2"/>
      <c r="O138" s="2"/>
      <c r="P138" s="31"/>
      <c r="Q138" s="2"/>
      <c r="R138" s="31"/>
      <c r="S138" s="2"/>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row>
    <row r="139" spans="12:59" ht="15.75">
      <c r="L139" s="2"/>
      <c r="M139" s="2"/>
      <c r="N139" s="2"/>
      <c r="O139" s="2"/>
      <c r="P139" s="31"/>
      <c r="Q139" s="2"/>
      <c r="R139" s="31"/>
      <c r="S139" s="2"/>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row>
    <row r="140" spans="12:59" ht="15.75">
      <c r="L140" s="2"/>
      <c r="M140" s="2"/>
      <c r="N140" s="2"/>
      <c r="O140" s="2"/>
      <c r="P140" s="31"/>
      <c r="Q140" s="2"/>
      <c r="R140" s="31"/>
      <c r="S140" s="2"/>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row>
    <row r="141" spans="12:59" ht="15.75">
      <c r="L141" s="2"/>
      <c r="M141" s="2"/>
      <c r="N141" s="2"/>
      <c r="O141" s="2"/>
      <c r="P141" s="31"/>
      <c r="Q141" s="2"/>
      <c r="R141" s="31"/>
      <c r="S141" s="2"/>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row>
    <row r="142" spans="12:59" ht="15.75">
      <c r="L142" s="2"/>
      <c r="M142" s="2"/>
      <c r="N142" s="2"/>
      <c r="O142" s="2"/>
      <c r="P142" s="31"/>
      <c r="Q142" s="2"/>
      <c r="R142" s="31"/>
      <c r="S142" s="2"/>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row>
    <row r="143" spans="12:59" ht="15.75">
      <c r="L143" s="2"/>
      <c r="M143" s="2"/>
      <c r="N143" s="2"/>
      <c r="O143" s="2"/>
      <c r="P143" s="31"/>
      <c r="Q143" s="2"/>
      <c r="R143" s="31"/>
      <c r="S143" s="2"/>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row>
    <row r="144" spans="12:59" ht="15.75">
      <c r="L144" s="2"/>
      <c r="M144" s="2"/>
      <c r="N144" s="2"/>
      <c r="O144" s="2"/>
      <c r="P144" s="31"/>
      <c r="Q144" s="2"/>
      <c r="R144" s="31"/>
      <c r="S144" s="2"/>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row>
    <row r="145" spans="12:59" ht="15.75">
      <c r="L145" s="2"/>
      <c r="M145" s="2"/>
      <c r="N145" s="2"/>
      <c r="O145" s="2"/>
      <c r="P145" s="31"/>
      <c r="Q145" s="2"/>
      <c r="R145" s="31"/>
      <c r="S145" s="2"/>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row>
    <row r="146" spans="12:59" ht="15.75">
      <c r="L146" s="2"/>
      <c r="M146" s="2"/>
      <c r="N146" s="2"/>
      <c r="O146" s="2"/>
      <c r="P146" s="31"/>
      <c r="Q146" s="2"/>
      <c r="R146" s="31"/>
      <c r="S146" s="2"/>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row>
    <row r="147" spans="12:59" ht="15.75">
      <c r="L147" s="2"/>
      <c r="M147" s="2"/>
      <c r="N147" s="2"/>
      <c r="O147" s="2"/>
      <c r="P147" s="31"/>
      <c r="Q147" s="2"/>
      <c r="R147" s="31"/>
      <c r="S147" s="2"/>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row>
    <row r="148" spans="12:59" ht="15.75">
      <c r="L148" s="2"/>
      <c r="M148" s="2"/>
      <c r="N148" s="2"/>
      <c r="O148" s="2"/>
      <c r="P148" s="31"/>
      <c r="Q148" s="2"/>
      <c r="R148" s="31"/>
      <c r="S148" s="2"/>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row>
    <row r="149" spans="12:59" ht="15.75">
      <c r="L149" s="2"/>
      <c r="M149" s="2"/>
      <c r="N149" s="2"/>
      <c r="O149" s="2"/>
      <c r="P149" s="31"/>
      <c r="Q149" s="2"/>
      <c r="R149" s="31"/>
      <c r="S149" s="2"/>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row>
    <row r="150" spans="12:59" ht="15.75">
      <c r="L150" s="2"/>
      <c r="M150" s="2"/>
      <c r="N150" s="2"/>
      <c r="O150" s="2"/>
      <c r="P150" s="31"/>
      <c r="Q150" s="2"/>
      <c r="R150" s="31"/>
      <c r="S150" s="2"/>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row>
    <row r="151" spans="12:59" ht="15.75">
      <c r="L151" s="2"/>
      <c r="M151" s="2"/>
      <c r="N151" s="2"/>
      <c r="O151" s="2"/>
      <c r="P151" s="31"/>
      <c r="Q151" s="2"/>
      <c r="R151" s="31"/>
      <c r="S151" s="2"/>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row>
    <row r="152" spans="12:59" ht="15.75">
      <c r="L152" s="2"/>
      <c r="M152" s="2"/>
      <c r="N152" s="2"/>
      <c r="O152" s="2"/>
      <c r="P152" s="31"/>
      <c r="Q152" s="2"/>
      <c r="R152" s="31"/>
      <c r="S152" s="2"/>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row>
    <row r="153" spans="12:59" ht="15.75">
      <c r="L153" s="2"/>
      <c r="M153" s="2"/>
      <c r="N153" s="2"/>
      <c r="O153" s="2"/>
      <c r="P153" s="31"/>
      <c r="Q153" s="2"/>
      <c r="R153" s="31"/>
      <c r="S153" s="2"/>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row>
    <row r="154" spans="12:59" ht="15.75">
      <c r="L154" s="2"/>
      <c r="M154" s="2"/>
      <c r="N154" s="2"/>
      <c r="O154" s="2"/>
      <c r="P154" s="31"/>
      <c r="Q154" s="2"/>
      <c r="R154" s="31"/>
      <c r="S154" s="2"/>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row>
    <row r="155" spans="12:59" ht="15.75">
      <c r="L155" s="2"/>
      <c r="M155" s="2"/>
      <c r="N155" s="2"/>
      <c r="O155" s="2"/>
      <c r="P155" s="31"/>
      <c r="Q155" s="2"/>
      <c r="R155" s="31"/>
      <c r="S155" s="2"/>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row>
    <row r="156" spans="12:59" ht="15.75">
      <c r="L156" s="2"/>
      <c r="M156" s="2"/>
      <c r="N156" s="2"/>
      <c r="O156" s="2"/>
      <c r="P156" s="31"/>
      <c r="Q156" s="2"/>
      <c r="R156" s="31"/>
      <c r="S156" s="2"/>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row>
    <row r="157" spans="12:59" ht="15.75">
      <c r="L157" s="2"/>
      <c r="M157" s="2"/>
      <c r="N157" s="2"/>
      <c r="O157" s="2"/>
      <c r="P157" s="31"/>
      <c r="Q157" s="2"/>
      <c r="R157" s="31"/>
      <c r="S157" s="2"/>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row>
    <row r="158" spans="12:59" ht="15.75">
      <c r="L158" s="2"/>
      <c r="M158" s="2"/>
      <c r="N158" s="2"/>
      <c r="O158" s="2"/>
      <c r="P158" s="31"/>
      <c r="Q158" s="2"/>
      <c r="R158" s="31"/>
      <c r="S158" s="2"/>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row>
    <row r="159" spans="12:59" ht="15.75">
      <c r="L159" s="2"/>
      <c r="M159" s="2"/>
      <c r="N159" s="2"/>
      <c r="O159" s="2"/>
      <c r="P159" s="31"/>
      <c r="Q159" s="2"/>
      <c r="R159" s="31"/>
      <c r="S159" s="2"/>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row>
    <row r="160" spans="12:59" ht="15.75">
      <c r="L160" s="2"/>
      <c r="M160" s="2"/>
      <c r="N160" s="2"/>
      <c r="O160" s="2"/>
      <c r="P160" s="31"/>
      <c r="Q160" s="2"/>
      <c r="R160" s="31"/>
      <c r="S160" s="2"/>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row>
    <row r="161" spans="12:59" ht="15.75">
      <c r="L161" s="2"/>
      <c r="M161" s="2"/>
      <c r="N161" s="2"/>
      <c r="O161" s="2"/>
      <c r="P161" s="31"/>
      <c r="Q161" s="2"/>
      <c r="R161" s="31"/>
      <c r="S161" s="2"/>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row>
    <row r="162" spans="12:59" ht="15.75">
      <c r="L162" s="2"/>
      <c r="M162" s="2"/>
      <c r="N162" s="2"/>
      <c r="O162" s="2"/>
      <c r="P162" s="31"/>
      <c r="Q162" s="2"/>
      <c r="R162" s="31"/>
      <c r="S162" s="2"/>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row>
    <row r="163" spans="12:59" ht="15.75">
      <c r="L163" s="2"/>
      <c r="M163" s="2"/>
      <c r="N163" s="2"/>
      <c r="O163" s="2"/>
      <c r="P163" s="31"/>
      <c r="Q163" s="2"/>
      <c r="R163" s="31"/>
      <c r="S163" s="2"/>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row>
    <row r="164" spans="12:59" ht="15.75">
      <c r="L164" s="2"/>
      <c r="M164" s="2"/>
      <c r="N164" s="2"/>
      <c r="O164" s="2"/>
      <c r="P164" s="31"/>
      <c r="Q164" s="2"/>
      <c r="R164" s="31"/>
      <c r="S164" s="2"/>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row>
    <row r="165" spans="12:59" ht="15.75">
      <c r="L165" s="2"/>
      <c r="M165" s="2"/>
      <c r="N165" s="2"/>
      <c r="O165" s="2"/>
      <c r="P165" s="31"/>
      <c r="Q165" s="2"/>
      <c r="R165" s="31"/>
      <c r="S165" s="2"/>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row>
    <row r="166" spans="12:59" ht="15.75">
      <c r="L166" s="2"/>
      <c r="M166" s="2"/>
      <c r="N166" s="2"/>
      <c r="O166" s="2"/>
      <c r="P166" s="31"/>
      <c r="Q166" s="2"/>
      <c r="R166" s="31"/>
      <c r="S166" s="2"/>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row>
    <row r="167" spans="12:59" ht="15.75">
      <c r="L167" s="2"/>
      <c r="M167" s="2"/>
      <c r="N167" s="2"/>
      <c r="O167" s="2"/>
      <c r="P167" s="31"/>
      <c r="Q167" s="2"/>
      <c r="R167" s="31"/>
      <c r="S167" s="2"/>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row>
    <row r="168" spans="12:59" ht="15.75">
      <c r="L168" s="2"/>
      <c r="M168" s="2"/>
      <c r="N168" s="2"/>
      <c r="O168" s="2"/>
      <c r="P168" s="31"/>
      <c r="Q168" s="2"/>
      <c r="R168" s="31"/>
      <c r="S168" s="2"/>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row>
    <row r="169" spans="12:59" ht="15.75">
      <c r="L169" s="2"/>
      <c r="M169" s="2"/>
      <c r="N169" s="2"/>
      <c r="O169" s="2"/>
      <c r="P169" s="31"/>
      <c r="Q169" s="2"/>
      <c r="R169" s="31"/>
      <c r="S169" s="2"/>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row>
    <row r="170" spans="12:59" ht="15.75">
      <c r="L170" s="2"/>
      <c r="M170" s="2"/>
      <c r="N170" s="2"/>
      <c r="O170" s="2"/>
      <c r="P170" s="31"/>
      <c r="Q170" s="2"/>
      <c r="R170" s="31"/>
      <c r="S170" s="2"/>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row>
    <row r="171" spans="12:59" ht="15.75">
      <c r="L171" s="2"/>
      <c r="M171" s="2"/>
      <c r="N171" s="2"/>
      <c r="O171" s="2"/>
      <c r="P171" s="31"/>
      <c r="Q171" s="2"/>
      <c r="R171" s="31"/>
      <c r="S171" s="2"/>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row>
    <row r="172" spans="12:59" ht="15.75">
      <c r="L172" s="2"/>
      <c r="M172" s="2"/>
      <c r="N172" s="2"/>
      <c r="O172" s="2"/>
      <c r="P172" s="31"/>
      <c r="Q172" s="2"/>
      <c r="R172" s="31"/>
      <c r="S172" s="2"/>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row>
    <row r="173" spans="12:59" ht="15.75">
      <c r="L173" s="2"/>
      <c r="M173" s="2"/>
      <c r="N173" s="2"/>
      <c r="O173" s="2"/>
      <c r="P173" s="31"/>
      <c r="Q173" s="2"/>
      <c r="R173" s="31"/>
      <c r="S173" s="2"/>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row>
    <row r="174" spans="12:59" ht="15.75">
      <c r="L174" s="2"/>
      <c r="M174" s="2"/>
      <c r="N174" s="2"/>
      <c r="O174" s="2"/>
      <c r="P174" s="31"/>
      <c r="Q174" s="2"/>
      <c r="R174" s="31"/>
      <c r="S174" s="2"/>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row>
    <row r="175" spans="12:59" ht="15.75">
      <c r="L175" s="2"/>
      <c r="M175" s="2"/>
      <c r="N175" s="2"/>
      <c r="O175" s="2"/>
      <c r="P175" s="31"/>
      <c r="Q175" s="2"/>
      <c r="R175" s="31"/>
      <c r="S175" s="2"/>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row>
    <row r="176" spans="12:59" ht="15.75">
      <c r="L176" s="2"/>
      <c r="M176" s="2"/>
      <c r="N176" s="2"/>
      <c r="O176" s="2"/>
      <c r="P176" s="31"/>
      <c r="Q176" s="2"/>
      <c r="R176" s="31"/>
      <c r="S176" s="2"/>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row>
    <row r="177" spans="12:59" ht="15.75">
      <c r="L177" s="2"/>
      <c r="M177" s="2"/>
      <c r="N177" s="2"/>
      <c r="O177" s="2"/>
      <c r="P177" s="31"/>
      <c r="Q177" s="2"/>
      <c r="R177" s="31"/>
      <c r="S177" s="2"/>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row>
    <row r="178" spans="12:59" ht="15.75">
      <c r="L178" s="2"/>
      <c r="M178" s="2"/>
      <c r="N178" s="2"/>
      <c r="O178" s="2"/>
      <c r="P178" s="31"/>
      <c r="Q178" s="2"/>
      <c r="R178" s="31"/>
      <c r="S178" s="2"/>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row>
    <row r="179" spans="12:59" ht="15.75">
      <c r="L179" s="2"/>
      <c r="M179" s="2"/>
      <c r="N179" s="2"/>
      <c r="O179" s="2"/>
      <c r="P179" s="31"/>
      <c r="Q179" s="2"/>
      <c r="R179" s="31"/>
      <c r="S179" s="2"/>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row>
    <row r="180" spans="12:59" ht="15.75">
      <c r="L180" s="2"/>
      <c r="M180" s="2"/>
      <c r="N180" s="2"/>
      <c r="O180" s="2"/>
      <c r="P180" s="31"/>
      <c r="Q180" s="2"/>
      <c r="R180" s="31"/>
      <c r="S180" s="2"/>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row>
    <row r="181" spans="12:59" ht="15.75">
      <c r="L181" s="2"/>
      <c r="M181" s="2"/>
      <c r="N181" s="2"/>
      <c r="O181" s="2"/>
      <c r="P181" s="31"/>
      <c r="Q181" s="2"/>
      <c r="R181" s="31"/>
      <c r="S181" s="2"/>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row>
    <row r="182" spans="12:59" ht="15.75">
      <c r="L182" s="2"/>
      <c r="M182" s="2"/>
      <c r="N182" s="2"/>
      <c r="O182" s="2"/>
      <c r="P182" s="31"/>
      <c r="Q182" s="2"/>
      <c r="R182" s="31"/>
      <c r="S182" s="2"/>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row>
    <row r="183" spans="12:59" ht="15.75">
      <c r="L183" s="2"/>
      <c r="M183" s="2"/>
      <c r="N183" s="2"/>
      <c r="O183" s="2"/>
      <c r="P183" s="31"/>
      <c r="Q183" s="2"/>
      <c r="R183" s="31"/>
      <c r="S183" s="2"/>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row>
    <row r="184" spans="12:59" ht="15.75">
      <c r="L184" s="2"/>
      <c r="M184" s="2"/>
      <c r="N184" s="2"/>
      <c r="O184" s="2"/>
      <c r="P184" s="31"/>
      <c r="Q184" s="2"/>
      <c r="R184" s="31"/>
      <c r="S184" s="2"/>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row>
    <row r="185" spans="12:59" ht="15.75">
      <c r="L185" s="2"/>
      <c r="M185" s="2"/>
      <c r="N185" s="2"/>
      <c r="O185" s="2"/>
      <c r="P185" s="31"/>
      <c r="Q185" s="2"/>
      <c r="R185" s="31"/>
      <c r="S185" s="2"/>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row>
    <row r="186" spans="12:59" ht="15.75">
      <c r="L186" s="2"/>
      <c r="M186" s="2"/>
      <c r="N186" s="2"/>
      <c r="O186" s="2"/>
      <c r="P186" s="31"/>
      <c r="Q186" s="2"/>
      <c r="R186" s="31"/>
      <c r="S186" s="2"/>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row>
    <row r="187" spans="12:59" ht="15.75">
      <c r="L187" s="2"/>
      <c r="M187" s="2"/>
      <c r="N187" s="2"/>
      <c r="O187" s="2"/>
      <c r="P187" s="31"/>
      <c r="Q187" s="2"/>
      <c r="R187" s="31"/>
      <c r="S187" s="2"/>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row>
    <row r="188" spans="12:59" ht="15.75">
      <c r="L188" s="2"/>
      <c r="M188" s="2"/>
      <c r="N188" s="2"/>
      <c r="O188" s="2"/>
      <c r="P188" s="31"/>
      <c r="Q188" s="2"/>
      <c r="R188" s="31"/>
      <c r="S188" s="2"/>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row>
    <row r="189" spans="12:59" ht="15.75">
      <c r="L189" s="2"/>
      <c r="M189" s="2"/>
      <c r="N189" s="2"/>
      <c r="O189" s="2"/>
      <c r="P189" s="31"/>
      <c r="Q189" s="2"/>
      <c r="R189" s="31"/>
      <c r="S189" s="2"/>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row>
    <row r="190" spans="12:59" ht="15.75">
      <c r="L190" s="2"/>
      <c r="M190" s="2"/>
      <c r="N190" s="2"/>
      <c r="O190" s="2"/>
      <c r="P190" s="31"/>
      <c r="Q190" s="2"/>
      <c r="R190" s="31"/>
      <c r="S190" s="2"/>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row>
    <row r="191" spans="12:59" ht="15.75">
      <c r="L191" s="2"/>
      <c r="M191" s="2"/>
      <c r="N191" s="2"/>
      <c r="O191" s="2"/>
      <c r="P191" s="31"/>
      <c r="Q191" s="2"/>
      <c r="R191" s="31"/>
      <c r="S191" s="2"/>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row>
    <row r="192" spans="12:59" ht="15.75">
      <c r="L192" s="2"/>
      <c r="M192" s="2"/>
      <c r="N192" s="2"/>
      <c r="O192" s="2"/>
      <c r="P192" s="31"/>
      <c r="Q192" s="2"/>
      <c r="R192" s="31"/>
      <c r="S192" s="2"/>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row>
    <row r="193" spans="12:59" ht="15.75">
      <c r="L193" s="2"/>
      <c r="M193" s="2"/>
      <c r="N193" s="2"/>
      <c r="O193" s="2"/>
      <c r="P193" s="31"/>
      <c r="Q193" s="2"/>
      <c r="R193" s="31"/>
      <c r="S193" s="2"/>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row>
    <row r="194" spans="12:59" ht="15.75">
      <c r="L194" s="2"/>
      <c r="M194" s="2"/>
      <c r="N194" s="2"/>
      <c r="O194" s="2"/>
      <c r="P194" s="31"/>
      <c r="Q194" s="2"/>
      <c r="R194" s="31"/>
      <c r="S194" s="2"/>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row>
    <row r="195" spans="12:59" ht="15.75">
      <c r="L195" s="2"/>
      <c r="M195" s="2"/>
      <c r="N195" s="2"/>
      <c r="O195" s="2"/>
      <c r="P195" s="31"/>
      <c r="Q195" s="2"/>
      <c r="R195" s="31"/>
      <c r="S195" s="2"/>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row>
    <row r="196" spans="12:59" ht="15.75">
      <c r="L196" s="2"/>
      <c r="M196" s="2"/>
      <c r="N196" s="2"/>
      <c r="O196" s="2"/>
      <c r="P196" s="31"/>
      <c r="Q196" s="2"/>
      <c r="R196" s="31"/>
      <c r="S196" s="2"/>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row>
    <row r="197" spans="12:59" ht="15.75">
      <c r="L197" s="2"/>
      <c r="M197" s="2"/>
      <c r="N197" s="2"/>
      <c r="O197" s="2"/>
      <c r="P197" s="31"/>
      <c r="Q197" s="2"/>
      <c r="R197" s="31"/>
      <c r="S197" s="2"/>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row>
    <row r="198" spans="12:59" ht="15.75">
      <c r="L198" s="2"/>
      <c r="M198" s="2"/>
      <c r="N198" s="2"/>
      <c r="O198" s="2"/>
      <c r="P198" s="31"/>
      <c r="Q198" s="2"/>
      <c r="R198" s="31"/>
      <c r="S198" s="2"/>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row>
    <row r="199" spans="12:59" ht="15.75">
      <c r="L199" s="2"/>
      <c r="M199" s="2"/>
      <c r="N199" s="2"/>
      <c r="O199" s="2"/>
      <c r="P199" s="31"/>
      <c r="Q199" s="2"/>
      <c r="R199" s="31"/>
      <c r="S199" s="2"/>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row>
    <row r="200" spans="12:59" ht="15.75">
      <c r="L200" s="2"/>
      <c r="M200" s="2"/>
      <c r="N200" s="2"/>
      <c r="O200" s="2"/>
      <c r="P200" s="31"/>
      <c r="Q200" s="2"/>
      <c r="R200" s="31"/>
      <c r="S200" s="2"/>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row>
    <row r="201" spans="12:59" ht="15.75">
      <c r="L201" s="2"/>
      <c r="M201" s="2"/>
      <c r="N201" s="2"/>
      <c r="O201" s="2"/>
      <c r="P201" s="31"/>
      <c r="Q201" s="2"/>
      <c r="R201" s="31"/>
      <c r="S201" s="2"/>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row>
    <row r="202" spans="12:59" ht="15.75">
      <c r="L202" s="2"/>
      <c r="M202" s="2"/>
      <c r="N202" s="2"/>
      <c r="O202" s="2"/>
      <c r="P202" s="31"/>
      <c r="Q202" s="2"/>
      <c r="R202" s="31"/>
      <c r="S202" s="2"/>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row>
    <row r="203" spans="12:59" ht="15.75">
      <c r="L203" s="2"/>
      <c r="M203" s="2"/>
      <c r="N203" s="2"/>
      <c r="O203" s="2"/>
      <c r="P203" s="31"/>
      <c r="Q203" s="2"/>
      <c r="R203" s="31"/>
      <c r="S203" s="2"/>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row>
    <row r="204" spans="12:59" ht="15.75">
      <c r="L204" s="2"/>
      <c r="M204" s="2"/>
      <c r="N204" s="2"/>
      <c r="O204" s="2"/>
      <c r="P204" s="31"/>
      <c r="Q204" s="2"/>
      <c r="R204" s="31"/>
      <c r="S204" s="2"/>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row>
    <row r="205" spans="12:59" ht="15.75">
      <c r="L205" s="2"/>
      <c r="M205" s="2"/>
      <c r="N205" s="2"/>
      <c r="O205" s="2"/>
      <c r="P205" s="31"/>
      <c r="Q205" s="2"/>
      <c r="R205" s="31"/>
      <c r="S205" s="2"/>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row>
    <row r="206" spans="12:59" ht="15.75">
      <c r="L206" s="2"/>
      <c r="M206" s="2"/>
      <c r="N206" s="2"/>
      <c r="O206" s="2"/>
      <c r="P206" s="31"/>
      <c r="Q206" s="2"/>
      <c r="R206" s="31"/>
      <c r="S206" s="2"/>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row>
    <row r="207" spans="12:59" ht="15.75">
      <c r="L207" s="2"/>
      <c r="M207" s="2"/>
      <c r="N207" s="2"/>
      <c r="O207" s="2"/>
      <c r="P207" s="31"/>
      <c r="Q207" s="2"/>
      <c r="R207" s="31"/>
      <c r="S207" s="2"/>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row>
    <row r="208" spans="12:59" ht="15.75">
      <c r="L208" s="2"/>
      <c r="M208" s="2"/>
      <c r="N208" s="2"/>
      <c r="O208" s="2"/>
      <c r="P208" s="31"/>
      <c r="Q208" s="2"/>
      <c r="R208" s="31"/>
      <c r="S208" s="2"/>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row>
    <row r="209" spans="12:59" ht="15.75">
      <c r="L209" s="2"/>
      <c r="M209" s="2"/>
      <c r="N209" s="2"/>
      <c r="O209" s="2"/>
      <c r="P209" s="31"/>
      <c r="Q209" s="2"/>
      <c r="R209" s="31"/>
      <c r="S209" s="2"/>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row>
    <row r="210" spans="12:59" ht="15.75">
      <c r="L210" s="2"/>
      <c r="M210" s="2"/>
      <c r="N210" s="2"/>
      <c r="O210" s="2"/>
      <c r="P210" s="31"/>
      <c r="Q210" s="2"/>
      <c r="R210" s="31"/>
      <c r="S210" s="2"/>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row>
    <row r="211" spans="12:59" ht="15.75">
      <c r="L211" s="2"/>
      <c r="M211" s="2"/>
      <c r="N211" s="2"/>
      <c r="O211" s="2"/>
      <c r="P211" s="31"/>
      <c r="Q211" s="2"/>
      <c r="R211" s="31"/>
      <c r="S211" s="2"/>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row>
    <row r="212" spans="12:59" ht="15.75">
      <c r="L212" s="2"/>
      <c r="M212" s="2"/>
      <c r="N212" s="2"/>
      <c r="O212" s="2"/>
      <c r="P212" s="31"/>
      <c r="Q212" s="2"/>
      <c r="R212" s="31"/>
      <c r="S212" s="2"/>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row>
    <row r="213" spans="12:59" ht="15.75">
      <c r="L213" s="2"/>
      <c r="M213" s="2"/>
      <c r="N213" s="2"/>
      <c r="O213" s="2"/>
      <c r="P213" s="31"/>
      <c r="Q213" s="2"/>
      <c r="R213" s="31"/>
      <c r="S213" s="2"/>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row>
    <row r="214" spans="12:59" ht="15.75">
      <c r="L214" s="2"/>
      <c r="M214" s="2"/>
      <c r="N214" s="2"/>
      <c r="O214" s="2"/>
      <c r="P214" s="31"/>
      <c r="Q214" s="2"/>
      <c r="R214" s="31"/>
      <c r="S214" s="2"/>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row>
    <row r="215" spans="12:59" ht="15.75">
      <c r="L215" s="2"/>
      <c r="M215" s="2"/>
      <c r="N215" s="2"/>
      <c r="O215" s="2"/>
      <c r="P215" s="31"/>
      <c r="Q215" s="2"/>
      <c r="R215" s="31"/>
      <c r="S215" s="2"/>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row>
    <row r="216" spans="12:59" ht="15.75">
      <c r="L216" s="2"/>
      <c r="M216" s="2"/>
      <c r="N216" s="2"/>
      <c r="O216" s="2"/>
      <c r="P216" s="31"/>
      <c r="Q216" s="2"/>
      <c r="R216" s="31"/>
      <c r="S216" s="2"/>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row>
    <row r="217" spans="12:59" ht="15.75">
      <c r="L217" s="2"/>
      <c r="M217" s="2"/>
      <c r="N217" s="2"/>
      <c r="O217" s="2"/>
      <c r="P217" s="31"/>
      <c r="Q217" s="2"/>
      <c r="R217" s="31"/>
      <c r="S217" s="2"/>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row>
    <row r="218" spans="12:59" ht="15.75">
      <c r="L218" s="2"/>
      <c r="M218" s="2"/>
      <c r="N218" s="2"/>
      <c r="O218" s="2"/>
      <c r="P218" s="31"/>
      <c r="Q218" s="2"/>
      <c r="R218" s="31"/>
      <c r="S218" s="2"/>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row>
    <row r="219" spans="12:59" ht="15.75">
      <c r="L219" s="2"/>
      <c r="M219" s="2"/>
      <c r="N219" s="2"/>
      <c r="O219" s="2"/>
      <c r="P219" s="31"/>
      <c r="Q219" s="2"/>
      <c r="R219" s="31"/>
      <c r="S219" s="2"/>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row>
    <row r="220" spans="12:59" ht="15.75">
      <c r="L220" s="2"/>
      <c r="M220" s="2"/>
      <c r="N220" s="2"/>
      <c r="O220" s="2"/>
      <c r="P220" s="31"/>
      <c r="Q220" s="2"/>
      <c r="R220" s="31"/>
      <c r="S220" s="2"/>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row>
    <row r="221" spans="12:59" ht="15.75">
      <c r="L221" s="2"/>
      <c r="M221" s="2"/>
      <c r="N221" s="2"/>
      <c r="O221" s="2"/>
      <c r="P221" s="31"/>
      <c r="Q221" s="2"/>
      <c r="R221" s="31"/>
      <c r="S221" s="2"/>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row>
    <row r="222" spans="12:59" ht="15.75">
      <c r="L222" s="2"/>
      <c r="M222" s="2"/>
      <c r="N222" s="2"/>
      <c r="O222" s="2"/>
      <c r="P222" s="31"/>
      <c r="Q222" s="2"/>
      <c r="R222" s="31"/>
      <c r="S222" s="2"/>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row>
    <row r="223" spans="12:59" ht="15.75">
      <c r="L223" s="2"/>
      <c r="M223" s="2"/>
      <c r="N223" s="2"/>
      <c r="O223" s="2"/>
      <c r="P223" s="31"/>
      <c r="Q223" s="2"/>
      <c r="R223" s="31"/>
      <c r="S223" s="2"/>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row>
    <row r="224" spans="12:59" ht="15.75">
      <c r="L224" s="2"/>
      <c r="M224" s="2"/>
      <c r="N224" s="2"/>
      <c r="O224" s="2"/>
      <c r="P224" s="31"/>
      <c r="Q224" s="2"/>
      <c r="R224" s="31"/>
      <c r="S224" s="2"/>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row>
    <row r="225" spans="12:59" ht="15.75">
      <c r="L225" s="2"/>
      <c r="M225" s="2"/>
      <c r="N225" s="2"/>
      <c r="O225" s="2"/>
      <c r="P225" s="31"/>
      <c r="Q225" s="2"/>
      <c r="R225" s="31"/>
      <c r="S225" s="2"/>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row>
    <row r="226" spans="12:59" ht="15.75">
      <c r="L226" s="2"/>
      <c r="M226" s="2"/>
      <c r="N226" s="2"/>
      <c r="O226" s="2"/>
      <c r="P226" s="31"/>
      <c r="Q226" s="2"/>
      <c r="R226" s="31"/>
      <c r="S226" s="2"/>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row>
    <row r="227" spans="12:59" ht="15.75">
      <c r="L227" s="2"/>
      <c r="M227" s="2"/>
      <c r="N227" s="2"/>
      <c r="O227" s="2"/>
      <c r="P227" s="31"/>
      <c r="Q227" s="2"/>
      <c r="R227" s="31"/>
      <c r="S227" s="2"/>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row>
    <row r="228" spans="12:59" ht="15.75">
      <c r="L228" s="2"/>
      <c r="M228" s="2"/>
      <c r="N228" s="2"/>
      <c r="O228" s="2"/>
      <c r="P228" s="31"/>
      <c r="Q228" s="2"/>
      <c r="R228" s="31"/>
      <c r="S228" s="2"/>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row>
    <row r="229" spans="12:59" ht="15.75">
      <c r="L229" s="2"/>
      <c r="M229" s="2"/>
      <c r="N229" s="2"/>
      <c r="O229" s="2"/>
      <c r="P229" s="31"/>
      <c r="Q229" s="2"/>
      <c r="R229" s="31"/>
      <c r="S229" s="2"/>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row>
    <row r="230" spans="12:59" ht="15.75">
      <c r="L230" s="2"/>
      <c r="M230" s="2"/>
      <c r="N230" s="2"/>
      <c r="O230" s="2"/>
      <c r="P230" s="31"/>
      <c r="Q230" s="2"/>
      <c r="R230" s="31"/>
      <c r="S230" s="2"/>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row>
    <row r="231" spans="12:59" ht="15.75">
      <c r="L231" s="2"/>
      <c r="M231" s="2"/>
      <c r="N231" s="2"/>
      <c r="O231" s="2"/>
      <c r="P231" s="31"/>
      <c r="Q231" s="2"/>
      <c r="R231" s="31"/>
      <c r="S231" s="2"/>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row>
    <row r="232" spans="12:59" ht="15.75">
      <c r="L232" s="2"/>
      <c r="M232" s="2"/>
      <c r="N232" s="2"/>
      <c r="O232" s="2"/>
      <c r="P232" s="31"/>
      <c r="Q232" s="2"/>
      <c r="R232" s="31"/>
      <c r="S232" s="2"/>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row>
    <row r="233" spans="12:59" ht="15.75">
      <c r="L233" s="2"/>
      <c r="M233" s="2"/>
      <c r="N233" s="2"/>
      <c r="O233" s="2"/>
      <c r="P233" s="31"/>
      <c r="Q233" s="2"/>
      <c r="R233" s="31"/>
      <c r="S233" s="2"/>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row>
    <row r="234" spans="12:59" ht="15.75">
      <c r="L234" s="2"/>
      <c r="M234" s="2"/>
      <c r="N234" s="2"/>
      <c r="O234" s="2"/>
      <c r="P234" s="31"/>
      <c r="Q234" s="2"/>
      <c r="R234" s="31"/>
      <c r="S234" s="2"/>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row>
    <row r="235" spans="12:59" ht="15.75">
      <c r="L235" s="2"/>
      <c r="M235" s="2"/>
      <c r="N235" s="2"/>
      <c r="O235" s="2"/>
      <c r="P235" s="31"/>
      <c r="Q235" s="2"/>
      <c r="R235" s="31"/>
      <c r="S235" s="2"/>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row>
    <row r="236" spans="12:59" ht="15.75">
      <c r="L236" s="2"/>
      <c r="M236" s="2"/>
      <c r="N236" s="2"/>
      <c r="O236" s="2"/>
      <c r="P236" s="31"/>
      <c r="Q236" s="2"/>
      <c r="R236" s="31"/>
      <c r="S236" s="2"/>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row>
    <row r="237" spans="12:59" ht="15.75">
      <c r="L237" s="2"/>
      <c r="M237" s="2"/>
      <c r="N237" s="2"/>
      <c r="O237" s="2"/>
      <c r="P237" s="31"/>
      <c r="Q237" s="2"/>
      <c r="R237" s="31"/>
      <c r="S237" s="2"/>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row>
    <row r="238" spans="12:59" ht="15.75">
      <c r="L238" s="2"/>
      <c r="M238" s="2"/>
      <c r="N238" s="2"/>
      <c r="O238" s="2"/>
      <c r="P238" s="31"/>
      <c r="Q238" s="2"/>
      <c r="R238" s="31"/>
      <c r="S238" s="2"/>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row>
    <row r="239" spans="12:59" ht="15.75">
      <c r="L239" s="2"/>
      <c r="M239" s="2"/>
      <c r="N239" s="2"/>
      <c r="O239" s="2"/>
      <c r="P239" s="31"/>
      <c r="Q239" s="2"/>
      <c r="R239" s="31"/>
      <c r="S239" s="2"/>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row>
    <row r="240" spans="12:59" ht="15.75">
      <c r="L240" s="2"/>
      <c r="M240" s="2"/>
      <c r="N240" s="2"/>
      <c r="O240" s="2"/>
      <c r="P240" s="31"/>
      <c r="Q240" s="2"/>
      <c r="R240" s="31"/>
      <c r="S240" s="2"/>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row>
    <row r="241" spans="12:59" ht="15.75">
      <c r="L241" s="2"/>
      <c r="M241" s="2"/>
      <c r="N241" s="2"/>
      <c r="O241" s="2"/>
      <c r="P241" s="31"/>
      <c r="Q241" s="2"/>
      <c r="R241" s="31"/>
      <c r="S241" s="2"/>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row>
    <row r="242" spans="12:59" ht="15.75">
      <c r="L242" s="2"/>
      <c r="M242" s="2"/>
      <c r="N242" s="2"/>
      <c r="O242" s="2"/>
      <c r="P242" s="31"/>
      <c r="Q242" s="2"/>
      <c r="R242" s="31"/>
      <c r="S242" s="2"/>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row>
    <row r="243" spans="12:59" ht="15.75">
      <c r="L243" s="2"/>
      <c r="M243" s="2"/>
      <c r="N243" s="2"/>
      <c r="O243" s="2"/>
      <c r="P243" s="31"/>
      <c r="Q243" s="2"/>
      <c r="R243" s="31"/>
      <c r="S243" s="2"/>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row>
    <row r="244" spans="12:59" ht="15.75">
      <c r="L244" s="2"/>
      <c r="M244" s="2"/>
      <c r="N244" s="2"/>
      <c r="O244" s="2"/>
      <c r="P244" s="31"/>
      <c r="Q244" s="2"/>
      <c r="R244" s="31"/>
      <c r="S244" s="2"/>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row>
    <row r="245" spans="12:59" ht="15.75">
      <c r="L245" s="2"/>
      <c r="M245" s="2"/>
      <c r="N245" s="2"/>
      <c r="O245" s="2"/>
      <c r="P245" s="31"/>
      <c r="Q245" s="2"/>
      <c r="R245" s="31"/>
      <c r="S245" s="2"/>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row>
    <row r="246" spans="12:59" ht="15.75">
      <c r="L246" s="2"/>
      <c r="M246" s="2"/>
      <c r="N246" s="2"/>
      <c r="O246" s="2"/>
      <c r="P246" s="31"/>
      <c r="Q246" s="2"/>
      <c r="R246" s="31"/>
      <c r="S246" s="2"/>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row>
    <row r="247" spans="12:59" ht="15.75">
      <c r="L247" s="2"/>
      <c r="M247" s="2"/>
      <c r="N247" s="2"/>
      <c r="O247" s="2"/>
      <c r="P247" s="31"/>
      <c r="Q247" s="2"/>
      <c r="R247" s="31"/>
      <c r="S247" s="2"/>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row>
    <row r="248" spans="12:59" ht="15.75">
      <c r="L248" s="2"/>
      <c r="M248" s="2"/>
      <c r="N248" s="2"/>
      <c r="O248" s="2"/>
      <c r="P248" s="31"/>
      <c r="Q248" s="2"/>
      <c r="R248" s="31"/>
      <c r="S248" s="2"/>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row>
    <row r="249" spans="12:59" ht="15.75">
      <c r="L249" s="2"/>
      <c r="M249" s="2"/>
      <c r="N249" s="2"/>
      <c r="O249" s="2"/>
      <c r="P249" s="31"/>
      <c r="Q249" s="2"/>
      <c r="R249" s="31"/>
      <c r="S249" s="2"/>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row>
    <row r="250" spans="12:59" ht="15.75">
      <c r="L250" s="2"/>
      <c r="M250" s="2"/>
      <c r="N250" s="2"/>
      <c r="O250" s="2"/>
      <c r="P250" s="31"/>
      <c r="Q250" s="2"/>
      <c r="R250" s="31"/>
      <c r="S250" s="2"/>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row>
    <row r="251" spans="12:59" ht="15.75">
      <c r="L251" s="2"/>
      <c r="M251" s="2"/>
      <c r="N251" s="2"/>
      <c r="O251" s="2"/>
      <c r="P251" s="31"/>
      <c r="Q251" s="2"/>
      <c r="R251" s="31"/>
      <c r="S251" s="2"/>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row>
    <row r="252" spans="12:59" ht="15.75">
      <c r="L252" s="2"/>
      <c r="M252" s="2"/>
      <c r="N252" s="2"/>
      <c r="O252" s="2"/>
      <c r="P252" s="31"/>
      <c r="Q252" s="2"/>
      <c r="R252" s="31"/>
      <c r="S252" s="2"/>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row>
    <row r="253" spans="12:59" ht="15.75">
      <c r="L253" s="2"/>
      <c r="M253" s="2"/>
      <c r="N253" s="2"/>
      <c r="O253" s="2"/>
      <c r="P253" s="31"/>
      <c r="Q253" s="2"/>
      <c r="R253" s="31"/>
      <c r="S253" s="2"/>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row>
    <row r="254" spans="12:59" ht="15.75">
      <c r="L254" s="2"/>
      <c r="M254" s="2"/>
      <c r="N254" s="2"/>
      <c r="O254" s="2"/>
      <c r="P254" s="31"/>
      <c r="Q254" s="2"/>
      <c r="R254" s="31"/>
      <c r="S254" s="2"/>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row>
    <row r="255" spans="12:59" ht="15.75">
      <c r="L255" s="2"/>
      <c r="M255" s="2"/>
      <c r="N255" s="2"/>
      <c r="O255" s="2"/>
      <c r="P255" s="31"/>
      <c r="Q255" s="2"/>
      <c r="R255" s="31"/>
      <c r="S255" s="2"/>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row>
    <row r="256" spans="12:59" ht="15.75">
      <c r="L256" s="2"/>
      <c r="M256" s="2"/>
      <c r="N256" s="2"/>
      <c r="O256" s="2"/>
      <c r="P256" s="31"/>
      <c r="Q256" s="2"/>
      <c r="R256" s="31"/>
      <c r="S256" s="2"/>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row>
    <row r="257" spans="12:59" ht="15.75">
      <c r="L257" s="2"/>
      <c r="M257" s="2"/>
      <c r="N257" s="2"/>
      <c r="O257" s="2"/>
      <c r="P257" s="31"/>
      <c r="Q257" s="2"/>
      <c r="R257" s="31"/>
      <c r="S257" s="2"/>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row>
    <row r="258" spans="12:59" ht="15.75">
      <c r="L258" s="2"/>
      <c r="M258" s="2"/>
      <c r="N258" s="2"/>
      <c r="O258" s="2"/>
      <c r="P258" s="31"/>
      <c r="Q258" s="2"/>
      <c r="R258" s="31"/>
      <c r="S258" s="2"/>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row>
    <row r="259" spans="12:59" ht="15.75">
      <c r="L259" s="2"/>
      <c r="M259" s="2"/>
      <c r="N259" s="2"/>
      <c r="O259" s="2"/>
      <c r="P259" s="31"/>
      <c r="Q259" s="2"/>
      <c r="R259" s="31"/>
      <c r="S259" s="2"/>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row>
    <row r="260" spans="12:59" ht="15.75">
      <c r="L260" s="2"/>
      <c r="M260" s="2"/>
      <c r="N260" s="2"/>
      <c r="O260" s="2"/>
      <c r="P260" s="31"/>
      <c r="Q260" s="2"/>
      <c r="R260" s="31"/>
      <c r="S260" s="2"/>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row>
    <row r="261" spans="12:59" ht="15.75">
      <c r="L261" s="2"/>
      <c r="M261" s="2"/>
      <c r="N261" s="2"/>
      <c r="O261" s="2"/>
      <c r="P261" s="31"/>
      <c r="Q261" s="2"/>
      <c r="R261" s="31"/>
      <c r="S261" s="2"/>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row>
    <row r="262" spans="12:59" ht="15.75">
      <c r="L262" s="2"/>
      <c r="M262" s="2"/>
      <c r="N262" s="2"/>
      <c r="O262" s="2"/>
      <c r="P262" s="31"/>
      <c r="Q262" s="2"/>
      <c r="R262" s="31"/>
      <c r="S262" s="2"/>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row>
    <row r="263" spans="12:59" ht="15.75">
      <c r="L263" s="2"/>
      <c r="M263" s="2"/>
      <c r="N263" s="2"/>
      <c r="O263" s="2"/>
      <c r="P263" s="31"/>
      <c r="Q263" s="2"/>
      <c r="R263" s="31"/>
      <c r="S263" s="2"/>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row>
    <row r="264" spans="12:59" ht="15.75">
      <c r="L264" s="2"/>
      <c r="M264" s="2"/>
      <c r="N264" s="2"/>
      <c r="O264" s="2"/>
      <c r="P264" s="31"/>
      <c r="Q264" s="2"/>
      <c r="R264" s="31"/>
      <c r="S264" s="2"/>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row>
    <row r="265" spans="12:59" ht="15.75">
      <c r="L265" s="2"/>
      <c r="M265" s="2"/>
      <c r="N265" s="2"/>
      <c r="O265" s="2"/>
      <c r="P265" s="31"/>
      <c r="Q265" s="2"/>
      <c r="R265" s="31"/>
      <c r="S265" s="2"/>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row>
    <row r="266" spans="12:59" ht="15.75">
      <c r="L266" s="2"/>
      <c r="M266" s="2"/>
      <c r="N266" s="2"/>
      <c r="O266" s="2"/>
      <c r="P266" s="31"/>
      <c r="Q266" s="2"/>
      <c r="R266" s="31"/>
      <c r="S266" s="2"/>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row>
    <row r="267" spans="12:59" ht="15.75">
      <c r="L267" s="2"/>
      <c r="M267" s="2"/>
      <c r="N267" s="2"/>
      <c r="O267" s="2"/>
      <c r="P267" s="31"/>
      <c r="Q267" s="2"/>
      <c r="R267" s="31"/>
      <c r="S267" s="2"/>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row>
    <row r="268" spans="12:59" ht="15.75">
      <c r="L268" s="2"/>
      <c r="M268" s="2"/>
      <c r="N268" s="2"/>
      <c r="O268" s="2"/>
      <c r="P268" s="31"/>
      <c r="Q268" s="2"/>
      <c r="R268" s="31"/>
      <c r="S268" s="2"/>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row>
    <row r="269" spans="12:59" ht="15.75">
      <c r="L269" s="2"/>
      <c r="M269" s="2"/>
      <c r="N269" s="2"/>
      <c r="O269" s="2"/>
      <c r="P269" s="31"/>
      <c r="Q269" s="2"/>
      <c r="R269" s="31"/>
      <c r="S269" s="2"/>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row>
    <row r="270" spans="12:59" ht="15.75">
      <c r="L270" s="2"/>
      <c r="M270" s="2"/>
      <c r="N270" s="2"/>
      <c r="O270" s="2"/>
      <c r="P270" s="31"/>
      <c r="Q270" s="2"/>
      <c r="R270" s="31"/>
      <c r="S270" s="2"/>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row>
    <row r="271" spans="12:59" ht="15.75">
      <c r="L271" s="2"/>
      <c r="M271" s="2"/>
      <c r="N271" s="2"/>
      <c r="O271" s="2"/>
      <c r="P271" s="31"/>
      <c r="Q271" s="2"/>
      <c r="R271" s="31"/>
      <c r="S271" s="2"/>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row>
    <row r="272" spans="12:59" ht="15.75">
      <c r="L272" s="2"/>
      <c r="M272" s="2"/>
      <c r="N272" s="2"/>
      <c r="O272" s="2"/>
      <c r="P272" s="31"/>
      <c r="Q272" s="2"/>
      <c r="R272" s="31"/>
      <c r="S272" s="2"/>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row>
    <row r="273" spans="12:59" ht="15.75">
      <c r="L273" s="2"/>
      <c r="M273" s="2"/>
      <c r="N273" s="2"/>
      <c r="O273" s="2"/>
      <c r="P273" s="31"/>
      <c r="Q273" s="2"/>
      <c r="R273" s="31"/>
      <c r="S273" s="2"/>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row>
    <row r="274" spans="12:59" ht="15.75">
      <c r="L274" s="2"/>
      <c r="M274" s="2"/>
      <c r="N274" s="2"/>
      <c r="O274" s="2"/>
      <c r="P274" s="31"/>
      <c r="Q274" s="2"/>
      <c r="R274" s="31"/>
      <c r="S274" s="2"/>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row>
    <row r="275" spans="12:59" ht="15.75">
      <c r="L275" s="2"/>
      <c r="M275" s="2"/>
      <c r="N275" s="2"/>
      <c r="O275" s="2"/>
      <c r="P275" s="31"/>
      <c r="Q275" s="2"/>
      <c r="R275" s="31"/>
      <c r="S275" s="2"/>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row>
    <row r="276" spans="12:59" ht="15.75">
      <c r="L276" s="2"/>
      <c r="M276" s="2"/>
      <c r="N276" s="2"/>
      <c r="O276" s="2"/>
      <c r="P276" s="31"/>
      <c r="Q276" s="2"/>
      <c r="R276" s="31"/>
      <c r="S276" s="2"/>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row>
    <row r="277" spans="12:59" ht="15.75">
      <c r="L277" s="2"/>
      <c r="M277" s="2"/>
      <c r="N277" s="2"/>
      <c r="O277" s="2"/>
      <c r="P277" s="31"/>
      <c r="Q277" s="2"/>
      <c r="R277" s="31"/>
      <c r="S277" s="2"/>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row>
    <row r="278" spans="12:59" ht="15.75">
      <c r="L278" s="2"/>
      <c r="M278" s="2"/>
      <c r="N278" s="2"/>
      <c r="O278" s="2"/>
      <c r="P278" s="31"/>
      <c r="Q278" s="2"/>
      <c r="R278" s="31"/>
      <c r="S278" s="2"/>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row>
    <row r="279" spans="12:59" ht="15.75">
      <c r="L279" s="2"/>
      <c r="M279" s="2"/>
      <c r="N279" s="2"/>
      <c r="O279" s="2"/>
      <c r="P279" s="31"/>
      <c r="Q279" s="2"/>
      <c r="R279" s="31"/>
      <c r="S279" s="2"/>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row>
    <row r="280" spans="12:59" ht="15.75">
      <c r="L280" s="2"/>
      <c r="M280" s="2"/>
      <c r="N280" s="2"/>
      <c r="O280" s="2"/>
      <c r="P280" s="31"/>
      <c r="Q280" s="2"/>
      <c r="R280" s="31"/>
      <c r="S280" s="2"/>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row>
    <row r="281" spans="12:59" ht="15.75">
      <c r="L281" s="2"/>
      <c r="M281" s="2"/>
      <c r="N281" s="2"/>
      <c r="O281" s="2"/>
      <c r="P281" s="31"/>
      <c r="Q281" s="2"/>
      <c r="R281" s="31"/>
      <c r="S281" s="2"/>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row>
    <row r="282" spans="12:59" ht="15.75">
      <c r="L282" s="2"/>
      <c r="M282" s="2"/>
      <c r="N282" s="2"/>
      <c r="O282" s="2"/>
      <c r="P282" s="31"/>
      <c r="Q282" s="2"/>
      <c r="R282" s="31"/>
      <c r="S282" s="2"/>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row>
    <row r="283" spans="12:59" ht="15.75">
      <c r="L283" s="2"/>
      <c r="M283" s="2"/>
      <c r="N283" s="2"/>
      <c r="O283" s="2"/>
      <c r="P283" s="31"/>
      <c r="Q283" s="2"/>
      <c r="R283" s="31"/>
      <c r="S283" s="2"/>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row>
    <row r="284" spans="12:59" ht="15.75">
      <c r="L284" s="2"/>
      <c r="M284" s="2"/>
      <c r="N284" s="2"/>
      <c r="O284" s="2"/>
      <c r="P284" s="31"/>
      <c r="Q284" s="2"/>
      <c r="R284" s="31"/>
      <c r="S284" s="2"/>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row>
    <row r="285" spans="12:59" ht="15.75">
      <c r="L285" s="2"/>
      <c r="M285" s="2"/>
      <c r="N285" s="2"/>
      <c r="O285" s="2"/>
      <c r="P285" s="31"/>
      <c r="Q285" s="2"/>
      <c r="R285" s="31"/>
      <c r="S285" s="2"/>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row>
    <row r="286" spans="12:59" ht="15.75">
      <c r="L286" s="2"/>
      <c r="M286" s="2"/>
      <c r="N286" s="2"/>
      <c r="O286" s="2"/>
      <c r="P286" s="31"/>
      <c r="Q286" s="2"/>
      <c r="R286" s="31"/>
      <c r="S286" s="2"/>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row>
    <row r="287" spans="12:59" ht="15.75">
      <c r="L287" s="2"/>
      <c r="M287" s="2"/>
      <c r="N287" s="2"/>
      <c r="O287" s="2"/>
      <c r="P287" s="31"/>
      <c r="Q287" s="2"/>
      <c r="R287" s="31"/>
      <c r="S287" s="2"/>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row>
    <row r="288" spans="12:59" ht="15.75">
      <c r="L288" s="2"/>
      <c r="M288" s="2"/>
      <c r="N288" s="2"/>
      <c r="O288" s="2"/>
      <c r="P288" s="31"/>
      <c r="Q288" s="2"/>
      <c r="R288" s="31"/>
      <c r="S288" s="2"/>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row>
    <row r="289" spans="12:59" ht="15.75">
      <c r="L289" s="2"/>
      <c r="M289" s="2"/>
      <c r="N289" s="2"/>
      <c r="O289" s="2"/>
      <c r="P289" s="31"/>
      <c r="Q289" s="2"/>
      <c r="R289" s="31"/>
      <c r="S289" s="2"/>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row>
    <row r="290" spans="12:59" ht="15.75">
      <c r="L290" s="2"/>
      <c r="M290" s="2"/>
      <c r="N290" s="2"/>
      <c r="O290" s="2"/>
      <c r="P290" s="31"/>
      <c r="Q290" s="2"/>
      <c r="R290" s="31"/>
      <c r="S290" s="2"/>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row>
    <row r="291" spans="12:59" ht="15.75">
      <c r="L291" s="2"/>
      <c r="M291" s="2"/>
      <c r="N291" s="2"/>
      <c r="O291" s="2"/>
      <c r="P291" s="31"/>
      <c r="Q291" s="2"/>
      <c r="R291" s="31"/>
      <c r="S291" s="2"/>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row>
    <row r="292" spans="12:59" ht="15.75">
      <c r="L292" s="2"/>
      <c r="M292" s="2"/>
      <c r="N292" s="2"/>
      <c r="O292" s="2"/>
      <c r="P292" s="31"/>
      <c r="Q292" s="2"/>
      <c r="R292" s="31"/>
      <c r="S292" s="2"/>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row>
    <row r="293" spans="12:59" ht="15.75">
      <c r="L293" s="2"/>
      <c r="M293" s="2"/>
      <c r="N293" s="2"/>
      <c r="O293" s="2"/>
      <c r="P293" s="31"/>
      <c r="Q293" s="2"/>
      <c r="R293" s="31"/>
      <c r="S293" s="2"/>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row>
    <row r="294" spans="12:59" ht="15.75">
      <c r="L294" s="2"/>
      <c r="M294" s="2"/>
      <c r="N294" s="2"/>
      <c r="O294" s="2"/>
      <c r="P294" s="31"/>
      <c r="Q294" s="2"/>
      <c r="R294" s="31"/>
      <c r="S294" s="2"/>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row>
    <row r="295" spans="12:59" ht="15.75">
      <c r="L295" s="2"/>
      <c r="M295" s="2"/>
      <c r="N295" s="2"/>
      <c r="O295" s="2"/>
      <c r="P295" s="31"/>
      <c r="Q295" s="2"/>
      <c r="R295" s="31"/>
      <c r="S295" s="2"/>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row>
    <row r="296" spans="12:59" ht="15.75">
      <c r="L296" s="2"/>
      <c r="M296" s="2"/>
      <c r="N296" s="2"/>
      <c r="O296" s="2"/>
      <c r="P296" s="31"/>
      <c r="Q296" s="2"/>
      <c r="R296" s="31"/>
      <c r="S296" s="2"/>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row>
    <row r="297" spans="12:59" ht="15.75">
      <c r="L297" s="2"/>
      <c r="M297" s="2"/>
      <c r="N297" s="2"/>
      <c r="O297" s="2"/>
      <c r="P297" s="31"/>
      <c r="Q297" s="2"/>
      <c r="R297" s="31"/>
      <c r="S297" s="2"/>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row>
    <row r="298" spans="12:59" ht="15.75">
      <c r="L298" s="2"/>
      <c r="M298" s="2"/>
      <c r="N298" s="2"/>
      <c r="O298" s="2"/>
      <c r="P298" s="31"/>
      <c r="Q298" s="2"/>
      <c r="R298" s="31"/>
      <c r="S298" s="2"/>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row>
    <row r="299" spans="12:59" ht="15.75">
      <c r="L299" s="2"/>
      <c r="M299" s="2"/>
      <c r="N299" s="2"/>
      <c r="O299" s="2"/>
      <c r="P299" s="31"/>
      <c r="Q299" s="2"/>
      <c r="R299" s="31"/>
      <c r="S299" s="2"/>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row>
    <row r="300" spans="12:59" ht="15.75">
      <c r="L300" s="2"/>
      <c r="M300" s="2"/>
      <c r="N300" s="2"/>
      <c r="O300" s="2"/>
      <c r="P300" s="31"/>
      <c r="Q300" s="2"/>
      <c r="R300" s="31"/>
      <c r="S300" s="2"/>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row>
    <row r="301" spans="12:59" ht="15.75">
      <c r="L301" s="2"/>
      <c r="M301" s="2"/>
      <c r="N301" s="2"/>
      <c r="O301" s="2"/>
      <c r="P301" s="31"/>
      <c r="Q301" s="2"/>
      <c r="R301" s="31"/>
      <c r="S301" s="2"/>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row>
    <row r="302" spans="12:59" ht="15.75">
      <c r="L302" s="2"/>
      <c r="M302" s="2"/>
      <c r="N302" s="2"/>
      <c r="O302" s="2"/>
      <c r="P302" s="31"/>
      <c r="Q302" s="2"/>
      <c r="R302" s="31"/>
      <c r="S302" s="2"/>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row>
    <row r="303" spans="12:59" ht="15.75">
      <c r="L303" s="2"/>
      <c r="M303" s="2"/>
      <c r="N303" s="2"/>
      <c r="O303" s="2"/>
      <c r="P303" s="31"/>
      <c r="Q303" s="2"/>
      <c r="R303" s="31"/>
      <c r="S303" s="2"/>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row>
    <row r="304" spans="12:59" ht="15.75">
      <c r="L304" s="2"/>
      <c r="M304" s="2"/>
      <c r="N304" s="2"/>
      <c r="O304" s="2"/>
      <c r="P304" s="31"/>
      <c r="Q304" s="2"/>
      <c r="R304" s="31"/>
      <c r="S304" s="2"/>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row>
    <row r="305" spans="12:59" ht="15.75">
      <c r="L305" s="2"/>
      <c r="M305" s="2"/>
      <c r="N305" s="2"/>
      <c r="O305" s="2"/>
      <c r="P305" s="31"/>
      <c r="Q305" s="2"/>
      <c r="R305" s="31"/>
      <c r="S305" s="2"/>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row>
    <row r="306" spans="12:59" ht="15.75">
      <c r="L306" s="2"/>
      <c r="M306" s="2"/>
      <c r="N306" s="2"/>
      <c r="O306" s="2"/>
      <c r="P306" s="31"/>
      <c r="Q306" s="2"/>
      <c r="R306" s="31"/>
      <c r="S306" s="2"/>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row>
    <row r="307" spans="12:59" ht="15.75">
      <c r="L307" s="2"/>
      <c r="M307" s="2"/>
      <c r="N307" s="2"/>
      <c r="O307" s="2"/>
      <c r="P307" s="31"/>
      <c r="Q307" s="2"/>
      <c r="R307" s="31"/>
      <c r="S307" s="2"/>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row>
    <row r="308" spans="12:59" ht="15.75">
      <c r="L308" s="2"/>
      <c r="M308" s="2"/>
      <c r="N308" s="2"/>
      <c r="O308" s="2"/>
      <c r="P308" s="31"/>
      <c r="Q308" s="2"/>
      <c r="R308" s="31"/>
      <c r="S308" s="2"/>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1"/>
      <c r="AZ308" s="31"/>
      <c r="BA308" s="31"/>
      <c r="BB308" s="31"/>
      <c r="BC308" s="31"/>
      <c r="BD308" s="31"/>
      <c r="BE308" s="31"/>
      <c r="BF308" s="31"/>
      <c r="BG308" s="31"/>
    </row>
    <row r="309" spans="12:59" ht="15.75">
      <c r="L309" s="2"/>
      <c r="M309" s="2"/>
      <c r="N309" s="2"/>
      <c r="O309" s="2"/>
      <c r="P309" s="31"/>
      <c r="Q309" s="2"/>
      <c r="R309" s="31"/>
      <c r="S309" s="2"/>
      <c r="T309" s="31"/>
      <c r="U309" s="31"/>
      <c r="V309" s="31"/>
      <c r="W309" s="31"/>
      <c r="X309" s="31"/>
      <c r="Y309" s="31"/>
      <c r="Z309" s="31"/>
      <c r="AA309" s="31"/>
      <c r="AB309" s="31"/>
      <c r="AC309" s="31"/>
      <c r="AD309" s="31"/>
      <c r="AE309" s="31"/>
      <c r="AF309" s="31"/>
      <c r="AG309" s="31"/>
      <c r="AH309" s="31"/>
      <c r="AI309" s="31"/>
      <c r="AJ309" s="31"/>
      <c r="AK309" s="31"/>
      <c r="AL309" s="31"/>
      <c r="AM309" s="31"/>
      <c r="AN309" s="31"/>
      <c r="AO309" s="31"/>
      <c r="AP309" s="31"/>
      <c r="AQ309" s="31"/>
      <c r="AR309" s="31"/>
      <c r="AS309" s="31"/>
      <c r="AT309" s="31"/>
      <c r="AU309" s="31"/>
      <c r="AV309" s="31"/>
      <c r="AW309" s="31"/>
      <c r="AX309" s="31"/>
      <c r="AY309" s="31"/>
      <c r="AZ309" s="31"/>
      <c r="BA309" s="31"/>
      <c r="BB309" s="31"/>
      <c r="BC309" s="31"/>
      <c r="BD309" s="31"/>
      <c r="BE309" s="31"/>
      <c r="BF309" s="31"/>
      <c r="BG309" s="31"/>
    </row>
    <row r="310" spans="12:59" ht="15.75">
      <c r="L310" s="2"/>
      <c r="M310" s="2"/>
      <c r="N310" s="2"/>
      <c r="O310" s="2"/>
      <c r="P310" s="31"/>
      <c r="Q310" s="2"/>
      <c r="R310" s="31"/>
      <c r="S310" s="2"/>
      <c r="T310" s="31"/>
      <c r="U310" s="31"/>
      <c r="V310" s="31"/>
      <c r="W310" s="31"/>
      <c r="X310" s="31"/>
      <c r="Y310" s="31"/>
      <c r="Z310" s="31"/>
      <c r="AA310" s="31"/>
      <c r="AB310" s="31"/>
      <c r="AC310" s="31"/>
      <c r="AD310" s="31"/>
      <c r="AE310" s="31"/>
      <c r="AF310" s="31"/>
      <c r="AG310" s="31"/>
      <c r="AH310" s="31"/>
      <c r="AI310" s="31"/>
      <c r="AJ310" s="31"/>
      <c r="AK310" s="31"/>
      <c r="AL310" s="31"/>
      <c r="AM310" s="31"/>
      <c r="AN310" s="31"/>
      <c r="AO310" s="31"/>
      <c r="AP310" s="31"/>
      <c r="AQ310" s="31"/>
      <c r="AR310" s="31"/>
      <c r="AS310" s="31"/>
      <c r="AT310" s="31"/>
      <c r="AU310" s="31"/>
      <c r="AV310" s="31"/>
      <c r="AW310" s="31"/>
      <c r="AX310" s="31"/>
      <c r="AY310" s="31"/>
      <c r="AZ310" s="31"/>
      <c r="BA310" s="31"/>
      <c r="BB310" s="31"/>
      <c r="BC310" s="31"/>
      <c r="BD310" s="31"/>
      <c r="BE310" s="31"/>
      <c r="BF310" s="31"/>
      <c r="BG310" s="31"/>
    </row>
    <row r="311" spans="12:59" ht="15.75">
      <c r="L311" s="2"/>
      <c r="M311" s="2"/>
      <c r="N311" s="2"/>
      <c r="O311" s="2"/>
      <c r="P311" s="31"/>
      <c r="Q311" s="2"/>
      <c r="R311" s="31"/>
      <c r="S311" s="2"/>
      <c r="T311" s="31"/>
      <c r="U311" s="31"/>
      <c r="V311" s="31"/>
      <c r="W311" s="31"/>
      <c r="X311" s="31"/>
      <c r="Y311" s="31"/>
      <c r="Z311" s="31"/>
      <c r="AA311" s="31"/>
      <c r="AB311" s="31"/>
      <c r="AC311" s="31"/>
      <c r="AD311" s="31"/>
      <c r="AE311" s="31"/>
      <c r="AF311" s="31"/>
      <c r="AG311" s="31"/>
      <c r="AH311" s="31"/>
      <c r="AI311" s="31"/>
      <c r="AJ311" s="31"/>
      <c r="AK311" s="31"/>
      <c r="AL311" s="31"/>
      <c r="AM311" s="31"/>
      <c r="AN311" s="31"/>
      <c r="AO311" s="31"/>
      <c r="AP311" s="31"/>
      <c r="AQ311" s="31"/>
      <c r="AR311" s="31"/>
      <c r="AS311" s="31"/>
      <c r="AT311" s="31"/>
      <c r="AU311" s="31"/>
      <c r="AV311" s="31"/>
      <c r="AW311" s="31"/>
      <c r="AX311" s="31"/>
      <c r="AY311" s="31"/>
      <c r="AZ311" s="31"/>
      <c r="BA311" s="31"/>
      <c r="BB311" s="31"/>
      <c r="BC311" s="31"/>
      <c r="BD311" s="31"/>
      <c r="BE311" s="31"/>
      <c r="BF311" s="31"/>
      <c r="BG311" s="31"/>
    </row>
    <row r="312" spans="12:59" ht="15.75">
      <c r="L312" s="2"/>
      <c r="M312" s="2"/>
      <c r="N312" s="2"/>
      <c r="O312" s="2"/>
      <c r="P312" s="31"/>
      <c r="Q312" s="2"/>
      <c r="R312" s="31"/>
      <c r="S312" s="2"/>
      <c r="T312" s="31"/>
      <c r="U312" s="31"/>
      <c r="V312" s="31"/>
      <c r="W312" s="31"/>
      <c r="X312" s="31"/>
      <c r="Y312" s="31"/>
      <c r="Z312" s="31"/>
      <c r="AA312" s="31"/>
      <c r="AB312" s="31"/>
      <c r="AC312" s="31"/>
      <c r="AD312" s="31"/>
      <c r="AE312" s="31"/>
      <c r="AF312" s="31"/>
      <c r="AG312" s="31"/>
      <c r="AH312" s="31"/>
      <c r="AI312" s="31"/>
      <c r="AJ312" s="31"/>
      <c r="AK312" s="31"/>
      <c r="AL312" s="31"/>
      <c r="AM312" s="31"/>
      <c r="AN312" s="31"/>
      <c r="AO312" s="31"/>
      <c r="AP312" s="31"/>
      <c r="AQ312" s="31"/>
      <c r="AR312" s="31"/>
      <c r="AS312" s="31"/>
      <c r="AT312" s="31"/>
      <c r="AU312" s="31"/>
      <c r="AV312" s="31"/>
      <c r="AW312" s="31"/>
      <c r="AX312" s="31"/>
      <c r="AY312" s="31"/>
      <c r="AZ312" s="31"/>
      <c r="BA312" s="31"/>
      <c r="BB312" s="31"/>
      <c r="BC312" s="31"/>
      <c r="BD312" s="31"/>
      <c r="BE312" s="31"/>
      <c r="BF312" s="31"/>
      <c r="BG312" s="31"/>
    </row>
    <row r="313" spans="12:59" ht="15.75">
      <c r="L313" s="2"/>
      <c r="M313" s="2"/>
      <c r="N313" s="2"/>
      <c r="O313" s="2"/>
      <c r="P313" s="31"/>
      <c r="Q313" s="2"/>
      <c r="R313" s="31"/>
      <c r="S313" s="2"/>
      <c r="T313" s="31"/>
      <c r="U313" s="31"/>
      <c r="V313" s="31"/>
      <c r="W313" s="31"/>
      <c r="X313" s="31"/>
      <c r="Y313" s="31"/>
      <c r="Z313" s="31"/>
      <c r="AA313" s="31"/>
      <c r="AB313" s="31"/>
      <c r="AC313" s="31"/>
      <c r="AD313" s="31"/>
      <c r="AE313" s="31"/>
      <c r="AF313" s="31"/>
      <c r="AG313" s="31"/>
      <c r="AH313" s="31"/>
      <c r="AI313" s="31"/>
      <c r="AJ313" s="31"/>
      <c r="AK313" s="31"/>
      <c r="AL313" s="31"/>
      <c r="AM313" s="31"/>
      <c r="AN313" s="31"/>
      <c r="AO313" s="31"/>
      <c r="AP313" s="31"/>
      <c r="AQ313" s="31"/>
      <c r="AR313" s="31"/>
      <c r="AS313" s="31"/>
      <c r="AT313" s="31"/>
      <c r="AU313" s="31"/>
      <c r="AV313" s="31"/>
      <c r="AW313" s="31"/>
      <c r="AX313" s="31"/>
      <c r="AY313" s="31"/>
      <c r="AZ313" s="31"/>
      <c r="BA313" s="31"/>
      <c r="BB313" s="31"/>
      <c r="BC313" s="31"/>
      <c r="BD313" s="31"/>
      <c r="BE313" s="31"/>
      <c r="BF313" s="31"/>
      <c r="BG313" s="31"/>
    </row>
    <row r="314" spans="12:59" ht="15.75">
      <c r="L314" s="2"/>
      <c r="M314" s="2"/>
      <c r="N314" s="2"/>
      <c r="O314" s="2"/>
      <c r="P314" s="31"/>
      <c r="Q314" s="2"/>
      <c r="R314" s="31"/>
      <c r="S314" s="2"/>
      <c r="T314" s="31"/>
      <c r="U314" s="31"/>
      <c r="V314" s="31"/>
      <c r="W314" s="31"/>
      <c r="X314" s="31"/>
      <c r="Y314" s="31"/>
      <c r="Z314" s="31"/>
      <c r="AA314" s="31"/>
      <c r="AB314" s="31"/>
      <c r="AC314" s="31"/>
      <c r="AD314" s="31"/>
      <c r="AE314" s="31"/>
      <c r="AF314" s="31"/>
      <c r="AG314" s="31"/>
      <c r="AH314" s="31"/>
      <c r="AI314" s="31"/>
      <c r="AJ314" s="31"/>
      <c r="AK314" s="31"/>
      <c r="AL314" s="31"/>
      <c r="AM314" s="31"/>
      <c r="AN314" s="31"/>
      <c r="AO314" s="31"/>
      <c r="AP314" s="31"/>
      <c r="AQ314" s="31"/>
      <c r="AR314" s="31"/>
      <c r="AS314" s="31"/>
      <c r="AT314" s="31"/>
      <c r="AU314" s="31"/>
      <c r="AV314" s="31"/>
      <c r="AW314" s="31"/>
      <c r="AX314" s="31"/>
      <c r="AY314" s="31"/>
      <c r="AZ314" s="31"/>
      <c r="BA314" s="31"/>
      <c r="BB314" s="31"/>
      <c r="BC314" s="31"/>
      <c r="BD314" s="31"/>
      <c r="BE314" s="31"/>
      <c r="BF314" s="31"/>
      <c r="BG314" s="31"/>
    </row>
    <row r="315" spans="12:59" ht="15.75">
      <c r="L315" s="2"/>
      <c r="M315" s="2"/>
      <c r="N315" s="2"/>
      <c r="O315" s="2"/>
      <c r="P315" s="31"/>
      <c r="Q315" s="2"/>
      <c r="R315" s="31"/>
      <c r="S315" s="2"/>
      <c r="T315" s="31"/>
      <c r="U315" s="31"/>
      <c r="V315" s="31"/>
      <c r="W315" s="31"/>
      <c r="X315" s="31"/>
      <c r="Y315" s="31"/>
      <c r="Z315" s="31"/>
      <c r="AA315" s="31"/>
      <c r="AB315" s="31"/>
      <c r="AC315" s="31"/>
      <c r="AD315" s="31"/>
      <c r="AE315" s="31"/>
      <c r="AF315" s="31"/>
      <c r="AG315" s="31"/>
      <c r="AH315" s="31"/>
      <c r="AI315" s="31"/>
      <c r="AJ315" s="31"/>
      <c r="AK315" s="31"/>
      <c r="AL315" s="31"/>
      <c r="AM315" s="31"/>
      <c r="AN315" s="31"/>
      <c r="AO315" s="31"/>
      <c r="AP315" s="31"/>
      <c r="AQ315" s="31"/>
      <c r="AR315" s="31"/>
      <c r="AS315" s="31"/>
      <c r="AT315" s="31"/>
      <c r="AU315" s="31"/>
      <c r="AV315" s="31"/>
      <c r="AW315" s="31"/>
      <c r="AX315" s="31"/>
      <c r="AY315" s="31"/>
      <c r="AZ315" s="31"/>
      <c r="BA315" s="31"/>
      <c r="BB315" s="31"/>
      <c r="BC315" s="31"/>
      <c r="BD315" s="31"/>
      <c r="BE315" s="31"/>
      <c r="BF315" s="31"/>
      <c r="BG315" s="31"/>
    </row>
    <row r="316" spans="12:59" ht="15.75">
      <c r="L316" s="2"/>
      <c r="M316" s="2"/>
      <c r="N316" s="2"/>
      <c r="O316" s="2"/>
      <c r="P316" s="31"/>
      <c r="Q316" s="2"/>
      <c r="R316" s="31"/>
      <c r="S316" s="2"/>
      <c r="T316" s="31"/>
      <c r="U316" s="31"/>
      <c r="V316" s="31"/>
      <c r="W316" s="31"/>
      <c r="X316" s="31"/>
      <c r="Y316" s="31"/>
      <c r="Z316" s="31"/>
      <c r="AA316" s="31"/>
      <c r="AB316" s="31"/>
      <c r="AC316" s="31"/>
      <c r="AD316" s="31"/>
      <c r="AE316" s="31"/>
      <c r="AF316" s="31"/>
      <c r="AG316" s="31"/>
      <c r="AH316" s="31"/>
      <c r="AI316" s="31"/>
      <c r="AJ316" s="31"/>
      <c r="AK316" s="31"/>
      <c r="AL316" s="31"/>
      <c r="AM316" s="31"/>
      <c r="AN316" s="31"/>
      <c r="AO316" s="31"/>
      <c r="AP316" s="31"/>
      <c r="AQ316" s="31"/>
      <c r="AR316" s="31"/>
      <c r="AS316" s="31"/>
      <c r="AT316" s="31"/>
      <c r="AU316" s="31"/>
      <c r="AV316" s="31"/>
      <c r="AW316" s="31"/>
      <c r="AX316" s="31"/>
      <c r="AY316" s="31"/>
      <c r="AZ316" s="31"/>
      <c r="BA316" s="31"/>
      <c r="BB316" s="31"/>
      <c r="BC316" s="31"/>
      <c r="BD316" s="31"/>
      <c r="BE316" s="31"/>
      <c r="BF316" s="31"/>
      <c r="BG316" s="31"/>
    </row>
    <row r="317" spans="12:59" ht="15.75">
      <c r="L317" s="2"/>
      <c r="M317" s="2"/>
      <c r="N317" s="2"/>
      <c r="O317" s="2"/>
      <c r="P317" s="31"/>
      <c r="Q317" s="2"/>
      <c r="R317" s="31"/>
      <c r="S317" s="2"/>
      <c r="T317" s="31"/>
      <c r="U317" s="31"/>
      <c r="V317" s="31"/>
      <c r="W317" s="31"/>
      <c r="X317" s="31"/>
      <c r="Y317" s="31"/>
      <c r="Z317" s="31"/>
      <c r="AA317" s="31"/>
      <c r="AB317" s="31"/>
      <c r="AC317" s="31"/>
      <c r="AD317" s="31"/>
      <c r="AE317" s="31"/>
      <c r="AF317" s="31"/>
      <c r="AG317" s="31"/>
      <c r="AH317" s="31"/>
      <c r="AI317" s="31"/>
      <c r="AJ317" s="31"/>
      <c r="AK317" s="31"/>
      <c r="AL317" s="31"/>
      <c r="AM317" s="31"/>
      <c r="AN317" s="31"/>
      <c r="AO317" s="31"/>
      <c r="AP317" s="31"/>
      <c r="AQ317" s="31"/>
      <c r="AR317" s="31"/>
      <c r="AS317" s="31"/>
      <c r="AT317" s="31"/>
      <c r="AU317" s="31"/>
      <c r="AV317" s="31"/>
      <c r="AW317" s="31"/>
      <c r="AX317" s="31"/>
      <c r="AY317" s="31"/>
      <c r="AZ317" s="31"/>
      <c r="BA317" s="31"/>
      <c r="BB317" s="31"/>
      <c r="BC317" s="31"/>
      <c r="BD317" s="31"/>
      <c r="BE317" s="31"/>
      <c r="BF317" s="31"/>
      <c r="BG317" s="31"/>
    </row>
    <row r="318" spans="12:59" ht="15.75">
      <c r="L318" s="2"/>
      <c r="M318" s="2"/>
      <c r="N318" s="2"/>
      <c r="O318" s="2"/>
      <c r="P318" s="31"/>
      <c r="Q318" s="2"/>
      <c r="R318" s="31"/>
      <c r="S318" s="2"/>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row>
    <row r="319" spans="12:59" ht="15.75">
      <c r="L319" s="2"/>
      <c r="M319" s="2"/>
      <c r="N319" s="2"/>
      <c r="O319" s="2"/>
      <c r="P319" s="31"/>
      <c r="Q319" s="2"/>
      <c r="R319" s="31"/>
      <c r="S319" s="2"/>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row>
    <row r="320" spans="12:59" ht="15.75">
      <c r="L320" s="2"/>
      <c r="M320" s="2"/>
      <c r="N320" s="2"/>
      <c r="O320" s="2"/>
      <c r="P320" s="31"/>
      <c r="Q320" s="2"/>
      <c r="R320" s="31"/>
      <c r="S320" s="2"/>
      <c r="T320" s="31"/>
      <c r="U320" s="31"/>
      <c r="V320" s="31"/>
      <c r="W320" s="31"/>
      <c r="X320" s="31"/>
      <c r="Y320" s="31"/>
      <c r="Z320" s="31"/>
      <c r="AA320" s="31"/>
      <c r="AB320" s="31"/>
      <c r="AC320" s="31"/>
      <c r="AD320" s="31"/>
      <c r="AE320" s="31"/>
      <c r="AF320" s="31"/>
      <c r="AG320" s="31"/>
      <c r="AH320" s="31"/>
      <c r="AI320" s="31"/>
      <c r="AJ320" s="31"/>
      <c r="AK320" s="31"/>
      <c r="AL320" s="31"/>
      <c r="AM320" s="31"/>
      <c r="AN320" s="31"/>
      <c r="AO320" s="31"/>
      <c r="AP320" s="31"/>
      <c r="AQ320" s="31"/>
      <c r="AR320" s="31"/>
      <c r="AS320" s="31"/>
      <c r="AT320" s="31"/>
      <c r="AU320" s="31"/>
      <c r="AV320" s="31"/>
      <c r="AW320" s="31"/>
      <c r="AX320" s="31"/>
      <c r="AY320" s="31"/>
      <c r="AZ320" s="31"/>
      <c r="BA320" s="31"/>
      <c r="BB320" s="31"/>
      <c r="BC320" s="31"/>
      <c r="BD320" s="31"/>
      <c r="BE320" s="31"/>
      <c r="BF320" s="31"/>
      <c r="BG320" s="31"/>
    </row>
    <row r="321" spans="12:59" ht="15.75">
      <c r="L321" s="2"/>
      <c r="M321" s="2"/>
      <c r="N321" s="2"/>
      <c r="O321" s="2"/>
      <c r="P321" s="31"/>
      <c r="Q321" s="2"/>
      <c r="R321" s="31"/>
      <c r="S321" s="2"/>
      <c r="T321" s="31"/>
      <c r="U321" s="31"/>
      <c r="V321" s="31"/>
      <c r="W321" s="31"/>
      <c r="X321" s="31"/>
      <c r="Y321" s="31"/>
      <c r="Z321" s="31"/>
      <c r="AA321" s="31"/>
      <c r="AB321" s="31"/>
      <c r="AC321" s="31"/>
      <c r="AD321" s="31"/>
      <c r="AE321" s="31"/>
      <c r="AF321" s="31"/>
      <c r="AG321" s="31"/>
      <c r="AH321" s="31"/>
      <c r="AI321" s="31"/>
      <c r="AJ321" s="31"/>
      <c r="AK321" s="31"/>
      <c r="AL321" s="31"/>
      <c r="AM321" s="31"/>
      <c r="AN321" s="31"/>
      <c r="AO321" s="31"/>
      <c r="AP321" s="31"/>
      <c r="AQ321" s="31"/>
      <c r="AR321" s="31"/>
      <c r="AS321" s="31"/>
      <c r="AT321" s="31"/>
      <c r="AU321" s="31"/>
      <c r="AV321" s="31"/>
      <c r="AW321" s="31"/>
      <c r="AX321" s="31"/>
      <c r="AY321" s="31"/>
      <c r="AZ321" s="31"/>
      <c r="BA321" s="31"/>
      <c r="BB321" s="31"/>
      <c r="BC321" s="31"/>
      <c r="BD321" s="31"/>
      <c r="BE321" s="31"/>
      <c r="BF321" s="31"/>
      <c r="BG321" s="31"/>
    </row>
    <row r="322" spans="12:59" ht="15.75">
      <c r="L322" s="2"/>
      <c r="M322" s="2"/>
      <c r="N322" s="2"/>
      <c r="O322" s="2"/>
      <c r="P322" s="31"/>
      <c r="Q322" s="2"/>
      <c r="R322" s="31"/>
      <c r="S322" s="2"/>
      <c r="T322" s="31"/>
      <c r="U322" s="31"/>
      <c r="V322" s="31"/>
      <c r="W322" s="31"/>
      <c r="X322" s="31"/>
      <c r="Y322" s="31"/>
      <c r="Z322" s="31"/>
      <c r="AA322" s="31"/>
      <c r="AB322" s="31"/>
      <c r="AC322" s="31"/>
      <c r="AD322" s="31"/>
      <c r="AE322" s="31"/>
      <c r="AF322" s="31"/>
      <c r="AG322" s="31"/>
      <c r="AH322" s="31"/>
      <c r="AI322" s="31"/>
      <c r="AJ322" s="31"/>
      <c r="AK322" s="31"/>
      <c r="AL322" s="31"/>
      <c r="AM322" s="31"/>
      <c r="AN322" s="31"/>
      <c r="AO322" s="31"/>
      <c r="AP322" s="31"/>
      <c r="AQ322" s="31"/>
      <c r="AR322" s="31"/>
      <c r="AS322" s="31"/>
      <c r="AT322" s="31"/>
      <c r="AU322" s="31"/>
      <c r="AV322" s="31"/>
      <c r="AW322" s="31"/>
      <c r="AX322" s="31"/>
      <c r="AY322" s="31"/>
      <c r="AZ322" s="31"/>
      <c r="BA322" s="31"/>
      <c r="BB322" s="31"/>
      <c r="BC322" s="31"/>
      <c r="BD322" s="31"/>
      <c r="BE322" s="31"/>
      <c r="BF322" s="31"/>
      <c r="BG322" s="31"/>
    </row>
    <row r="323" spans="12:59" ht="15.75">
      <c r="L323" s="2"/>
      <c r="M323" s="2"/>
      <c r="N323" s="2"/>
      <c r="O323" s="2"/>
      <c r="P323" s="31"/>
      <c r="Q323" s="2"/>
      <c r="R323" s="31"/>
      <c r="S323" s="2"/>
      <c r="T323" s="31"/>
      <c r="U323" s="31"/>
      <c r="V323" s="31"/>
      <c r="W323" s="31"/>
      <c r="X323" s="31"/>
      <c r="Y323" s="31"/>
      <c r="Z323" s="31"/>
      <c r="AA323" s="31"/>
      <c r="AB323" s="31"/>
      <c r="AC323" s="31"/>
      <c r="AD323" s="31"/>
      <c r="AE323" s="31"/>
      <c r="AF323" s="31"/>
      <c r="AG323" s="31"/>
      <c r="AH323" s="31"/>
      <c r="AI323" s="31"/>
      <c r="AJ323" s="31"/>
      <c r="AK323" s="31"/>
      <c r="AL323" s="31"/>
      <c r="AM323" s="31"/>
      <c r="AN323" s="31"/>
      <c r="AO323" s="31"/>
      <c r="AP323" s="31"/>
      <c r="AQ323" s="31"/>
      <c r="AR323" s="31"/>
      <c r="AS323" s="31"/>
      <c r="AT323" s="31"/>
      <c r="AU323" s="31"/>
      <c r="AV323" s="31"/>
      <c r="AW323" s="31"/>
      <c r="AX323" s="31"/>
      <c r="AY323" s="31"/>
      <c r="AZ323" s="31"/>
      <c r="BA323" s="31"/>
      <c r="BB323" s="31"/>
      <c r="BC323" s="31"/>
      <c r="BD323" s="31"/>
      <c r="BE323" s="31"/>
      <c r="BF323" s="31"/>
      <c r="BG323" s="31"/>
    </row>
    <row r="324" spans="12:59" ht="15.75">
      <c r="L324" s="2"/>
      <c r="M324" s="2"/>
      <c r="N324" s="2"/>
      <c r="O324" s="2"/>
      <c r="P324" s="31"/>
      <c r="Q324" s="2"/>
      <c r="R324" s="31"/>
      <c r="S324" s="2"/>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1"/>
      <c r="AZ324" s="31"/>
      <c r="BA324" s="31"/>
      <c r="BB324" s="31"/>
      <c r="BC324" s="31"/>
      <c r="BD324" s="31"/>
      <c r="BE324" s="31"/>
      <c r="BF324" s="31"/>
      <c r="BG324" s="31"/>
    </row>
    <row r="325" spans="12:59" ht="15.75">
      <c r="L325" s="2"/>
      <c r="M325" s="2"/>
      <c r="N325" s="2"/>
      <c r="O325" s="2"/>
      <c r="P325" s="31"/>
      <c r="Q325" s="2"/>
      <c r="R325" s="31"/>
      <c r="S325" s="2"/>
      <c r="T325" s="31"/>
      <c r="U325" s="31"/>
      <c r="V325" s="31"/>
      <c r="W325" s="31"/>
      <c r="X325" s="31"/>
      <c r="Y325" s="31"/>
      <c r="Z325" s="31"/>
      <c r="AA325" s="31"/>
      <c r="AB325" s="31"/>
      <c r="AC325" s="31"/>
      <c r="AD325" s="31"/>
      <c r="AE325" s="31"/>
      <c r="AF325" s="31"/>
      <c r="AG325" s="31"/>
      <c r="AH325" s="31"/>
      <c r="AI325" s="31"/>
      <c r="AJ325" s="31"/>
      <c r="AK325" s="31"/>
      <c r="AL325" s="31"/>
      <c r="AM325" s="31"/>
      <c r="AN325" s="31"/>
      <c r="AO325" s="31"/>
      <c r="AP325" s="31"/>
      <c r="AQ325" s="31"/>
      <c r="AR325" s="31"/>
      <c r="AS325" s="31"/>
      <c r="AT325" s="31"/>
      <c r="AU325" s="31"/>
      <c r="AV325" s="31"/>
      <c r="AW325" s="31"/>
      <c r="AX325" s="31"/>
      <c r="AY325" s="31"/>
      <c r="AZ325" s="31"/>
      <c r="BA325" s="31"/>
      <c r="BB325" s="31"/>
      <c r="BC325" s="31"/>
      <c r="BD325" s="31"/>
      <c r="BE325" s="31"/>
      <c r="BF325" s="31"/>
      <c r="BG325" s="31"/>
    </row>
    <row r="326" spans="12:59" ht="15.75">
      <c r="L326" s="2"/>
      <c r="M326" s="2"/>
      <c r="N326" s="2"/>
      <c r="O326" s="2"/>
      <c r="P326" s="31"/>
      <c r="Q326" s="2"/>
      <c r="R326" s="31"/>
      <c r="S326" s="2"/>
      <c r="T326" s="31"/>
      <c r="U326" s="31"/>
      <c r="V326" s="31"/>
      <c r="W326" s="31"/>
      <c r="X326" s="31"/>
      <c r="Y326" s="31"/>
      <c r="Z326" s="31"/>
      <c r="AA326" s="31"/>
      <c r="AB326" s="31"/>
      <c r="AC326" s="31"/>
      <c r="AD326" s="31"/>
      <c r="AE326" s="31"/>
      <c r="AF326" s="31"/>
      <c r="AG326" s="31"/>
      <c r="AH326" s="31"/>
      <c r="AI326" s="31"/>
      <c r="AJ326" s="31"/>
      <c r="AK326" s="31"/>
      <c r="AL326" s="31"/>
      <c r="AM326" s="31"/>
      <c r="AN326" s="31"/>
      <c r="AO326" s="31"/>
      <c r="AP326" s="31"/>
      <c r="AQ326" s="31"/>
      <c r="AR326" s="31"/>
      <c r="AS326" s="31"/>
      <c r="AT326" s="31"/>
      <c r="AU326" s="31"/>
      <c r="AV326" s="31"/>
      <c r="AW326" s="31"/>
      <c r="AX326" s="31"/>
      <c r="AY326" s="31"/>
      <c r="AZ326" s="31"/>
      <c r="BA326" s="31"/>
      <c r="BB326" s="31"/>
      <c r="BC326" s="31"/>
      <c r="BD326" s="31"/>
      <c r="BE326" s="31"/>
      <c r="BF326" s="31"/>
      <c r="BG326" s="31"/>
    </row>
    <row r="327" spans="12:59" ht="15.75">
      <c r="L327" s="2"/>
      <c r="M327" s="2"/>
      <c r="N327" s="2"/>
      <c r="O327" s="2"/>
      <c r="P327" s="31"/>
      <c r="Q327" s="2"/>
      <c r="R327" s="31"/>
      <c r="S327" s="2"/>
      <c r="T327" s="31"/>
      <c r="U327" s="31"/>
      <c r="V327" s="31"/>
      <c r="W327" s="31"/>
      <c r="X327" s="31"/>
      <c r="Y327" s="31"/>
      <c r="Z327" s="31"/>
      <c r="AA327" s="31"/>
      <c r="AB327" s="31"/>
      <c r="AC327" s="31"/>
      <c r="AD327" s="31"/>
      <c r="AE327" s="31"/>
      <c r="AF327" s="31"/>
      <c r="AG327" s="31"/>
      <c r="AH327" s="31"/>
      <c r="AI327" s="31"/>
      <c r="AJ327" s="31"/>
      <c r="AK327" s="31"/>
      <c r="AL327" s="31"/>
      <c r="AM327" s="31"/>
      <c r="AN327" s="31"/>
      <c r="AO327" s="31"/>
      <c r="AP327" s="31"/>
      <c r="AQ327" s="31"/>
      <c r="AR327" s="31"/>
      <c r="AS327" s="31"/>
      <c r="AT327" s="31"/>
      <c r="AU327" s="31"/>
      <c r="AV327" s="31"/>
      <c r="AW327" s="31"/>
      <c r="AX327" s="31"/>
      <c r="AY327" s="31"/>
      <c r="AZ327" s="31"/>
      <c r="BA327" s="31"/>
      <c r="BB327" s="31"/>
      <c r="BC327" s="31"/>
      <c r="BD327" s="31"/>
      <c r="BE327" s="31"/>
      <c r="BF327" s="31"/>
      <c r="BG327" s="31"/>
    </row>
    <row r="328" spans="12:59" ht="15.75">
      <c r="L328" s="2"/>
      <c r="M328" s="2"/>
      <c r="N328" s="2"/>
      <c r="O328" s="2"/>
      <c r="P328" s="31"/>
      <c r="Q328" s="2"/>
      <c r="R328" s="31"/>
      <c r="S328" s="2"/>
      <c r="T328" s="31"/>
      <c r="U328" s="31"/>
      <c r="V328" s="31"/>
      <c r="W328" s="31"/>
      <c r="X328" s="31"/>
      <c r="Y328" s="31"/>
      <c r="Z328" s="31"/>
      <c r="AA328" s="31"/>
      <c r="AB328" s="31"/>
      <c r="AC328" s="31"/>
      <c r="AD328" s="31"/>
      <c r="AE328" s="31"/>
      <c r="AF328" s="31"/>
      <c r="AG328" s="31"/>
      <c r="AH328" s="31"/>
      <c r="AI328" s="31"/>
      <c r="AJ328" s="31"/>
      <c r="AK328" s="31"/>
      <c r="AL328" s="31"/>
      <c r="AM328" s="31"/>
      <c r="AN328" s="31"/>
      <c r="AO328" s="31"/>
      <c r="AP328" s="31"/>
      <c r="AQ328" s="31"/>
      <c r="AR328" s="31"/>
      <c r="AS328" s="31"/>
      <c r="AT328" s="31"/>
      <c r="AU328" s="31"/>
      <c r="AV328" s="31"/>
      <c r="AW328" s="31"/>
      <c r="AX328" s="31"/>
      <c r="AY328" s="31"/>
      <c r="AZ328" s="31"/>
      <c r="BA328" s="31"/>
      <c r="BB328" s="31"/>
      <c r="BC328" s="31"/>
      <c r="BD328" s="31"/>
      <c r="BE328" s="31"/>
      <c r="BF328" s="31"/>
      <c r="BG328" s="31"/>
    </row>
    <row r="329" spans="12:59" ht="15.75">
      <c r="L329" s="2"/>
      <c r="M329" s="2"/>
      <c r="N329" s="2"/>
      <c r="O329" s="2"/>
      <c r="P329" s="31"/>
      <c r="Q329" s="2"/>
      <c r="R329" s="31"/>
      <c r="S329" s="2"/>
      <c r="T329" s="31"/>
      <c r="U329" s="31"/>
      <c r="V329" s="31"/>
      <c r="W329" s="31"/>
      <c r="X329" s="31"/>
      <c r="Y329" s="31"/>
      <c r="Z329" s="31"/>
      <c r="AA329" s="31"/>
      <c r="AB329" s="31"/>
      <c r="AC329" s="31"/>
      <c r="AD329" s="31"/>
      <c r="AE329" s="31"/>
      <c r="AF329" s="31"/>
      <c r="AG329" s="31"/>
      <c r="AH329" s="31"/>
      <c r="AI329" s="31"/>
      <c r="AJ329" s="31"/>
      <c r="AK329" s="31"/>
      <c r="AL329" s="31"/>
      <c r="AM329" s="31"/>
      <c r="AN329" s="31"/>
      <c r="AO329" s="31"/>
      <c r="AP329" s="31"/>
      <c r="AQ329" s="31"/>
      <c r="AR329" s="31"/>
      <c r="AS329" s="31"/>
      <c r="AT329" s="31"/>
      <c r="AU329" s="31"/>
      <c r="AV329" s="31"/>
      <c r="AW329" s="31"/>
      <c r="AX329" s="31"/>
      <c r="AY329" s="31"/>
      <c r="AZ329" s="31"/>
      <c r="BA329" s="31"/>
      <c r="BB329" s="31"/>
      <c r="BC329" s="31"/>
      <c r="BD329" s="31"/>
      <c r="BE329" s="31"/>
      <c r="BF329" s="31"/>
      <c r="BG329" s="31"/>
    </row>
    <row r="330" spans="12:59" ht="15.75">
      <c r="L330" s="2"/>
      <c r="M330" s="2"/>
      <c r="N330" s="2"/>
      <c r="O330" s="2"/>
      <c r="P330" s="31"/>
      <c r="Q330" s="2"/>
      <c r="R330" s="31"/>
      <c r="S330" s="2"/>
      <c r="T330" s="31"/>
      <c r="U330" s="31"/>
      <c r="V330" s="31"/>
      <c r="W330" s="31"/>
      <c r="X330" s="31"/>
      <c r="Y330" s="31"/>
      <c r="Z330" s="31"/>
      <c r="AA330" s="31"/>
      <c r="AB330" s="31"/>
      <c r="AC330" s="31"/>
      <c r="AD330" s="31"/>
      <c r="AE330" s="31"/>
      <c r="AF330" s="31"/>
      <c r="AG330" s="31"/>
      <c r="AH330" s="31"/>
      <c r="AI330" s="31"/>
      <c r="AJ330" s="31"/>
      <c r="AK330" s="31"/>
      <c r="AL330" s="31"/>
      <c r="AM330" s="31"/>
      <c r="AN330" s="31"/>
      <c r="AO330" s="31"/>
      <c r="AP330" s="31"/>
      <c r="AQ330" s="31"/>
      <c r="AR330" s="31"/>
      <c r="AS330" s="31"/>
      <c r="AT330" s="31"/>
      <c r="AU330" s="31"/>
      <c r="AV330" s="31"/>
      <c r="AW330" s="31"/>
      <c r="AX330" s="31"/>
      <c r="AY330" s="31"/>
      <c r="AZ330" s="31"/>
      <c r="BA330" s="31"/>
      <c r="BB330" s="31"/>
      <c r="BC330" s="31"/>
      <c r="BD330" s="31"/>
      <c r="BE330" s="31"/>
      <c r="BF330" s="31"/>
      <c r="BG330" s="31"/>
    </row>
    <row r="331" spans="12:59" ht="15.75">
      <c r="L331" s="2"/>
      <c r="M331" s="2"/>
      <c r="N331" s="2"/>
      <c r="O331" s="2"/>
      <c r="P331" s="31"/>
      <c r="Q331" s="2"/>
      <c r="R331" s="31"/>
      <c r="S331" s="2"/>
      <c r="T331" s="31"/>
      <c r="U331" s="31"/>
      <c r="V331" s="31"/>
      <c r="W331" s="31"/>
      <c r="X331" s="31"/>
      <c r="Y331" s="31"/>
      <c r="Z331" s="31"/>
      <c r="AA331" s="31"/>
      <c r="AB331" s="31"/>
      <c r="AC331" s="31"/>
      <c r="AD331" s="31"/>
      <c r="AE331" s="31"/>
      <c r="AF331" s="31"/>
      <c r="AG331" s="31"/>
      <c r="AH331" s="31"/>
      <c r="AI331" s="31"/>
      <c r="AJ331" s="31"/>
      <c r="AK331" s="31"/>
      <c r="AL331" s="31"/>
      <c r="AM331" s="31"/>
      <c r="AN331" s="31"/>
      <c r="AO331" s="31"/>
      <c r="AP331" s="31"/>
      <c r="AQ331" s="31"/>
      <c r="AR331" s="31"/>
      <c r="AS331" s="31"/>
      <c r="AT331" s="31"/>
      <c r="AU331" s="31"/>
      <c r="AV331" s="31"/>
      <c r="AW331" s="31"/>
      <c r="AX331" s="31"/>
      <c r="AY331" s="31"/>
      <c r="AZ331" s="31"/>
      <c r="BA331" s="31"/>
      <c r="BB331" s="31"/>
      <c r="BC331" s="31"/>
      <c r="BD331" s="31"/>
      <c r="BE331" s="31"/>
      <c r="BF331" s="31"/>
      <c r="BG331" s="31"/>
    </row>
    <row r="332" spans="12:59" ht="15.75">
      <c r="L332" s="2"/>
      <c r="M332" s="2"/>
      <c r="N332" s="2"/>
      <c r="O332" s="2"/>
      <c r="P332" s="31"/>
      <c r="Q332" s="2"/>
      <c r="R332" s="31"/>
      <c r="S332" s="2"/>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c r="AY332" s="31"/>
      <c r="AZ332" s="31"/>
      <c r="BA332" s="31"/>
      <c r="BB332" s="31"/>
      <c r="BC332" s="31"/>
      <c r="BD332" s="31"/>
      <c r="BE332" s="31"/>
      <c r="BF332" s="31"/>
      <c r="BG332" s="31"/>
    </row>
    <row r="333" spans="12:59" ht="15.75">
      <c r="L333" s="2"/>
      <c r="M333" s="2"/>
      <c r="N333" s="2"/>
      <c r="O333" s="2"/>
      <c r="P333" s="31"/>
      <c r="Q333" s="2"/>
      <c r="R333" s="31"/>
      <c r="S333" s="2"/>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c r="AY333" s="31"/>
      <c r="AZ333" s="31"/>
      <c r="BA333" s="31"/>
      <c r="BB333" s="31"/>
      <c r="BC333" s="31"/>
      <c r="BD333" s="31"/>
      <c r="BE333" s="31"/>
      <c r="BF333" s="31"/>
      <c r="BG333" s="31"/>
    </row>
    <row r="334" spans="12:59" ht="15.75">
      <c r="L334" s="2"/>
      <c r="M334" s="2"/>
      <c r="N334" s="2"/>
      <c r="O334" s="2"/>
      <c r="P334" s="31"/>
      <c r="Q334" s="2"/>
      <c r="R334" s="31"/>
      <c r="S334" s="2"/>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c r="AY334" s="31"/>
      <c r="AZ334" s="31"/>
      <c r="BA334" s="31"/>
      <c r="BB334" s="31"/>
      <c r="BC334" s="31"/>
      <c r="BD334" s="31"/>
      <c r="BE334" s="31"/>
      <c r="BF334" s="31"/>
      <c r="BG334" s="31"/>
    </row>
    <row r="335" spans="12:59" ht="15.75">
      <c r="L335" s="2"/>
      <c r="M335" s="2"/>
      <c r="N335" s="2"/>
      <c r="O335" s="2"/>
      <c r="P335" s="31"/>
      <c r="Q335" s="2"/>
      <c r="R335" s="31"/>
      <c r="S335" s="2"/>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c r="AY335" s="31"/>
      <c r="AZ335" s="31"/>
      <c r="BA335" s="31"/>
      <c r="BB335" s="31"/>
      <c r="BC335" s="31"/>
      <c r="BD335" s="31"/>
      <c r="BE335" s="31"/>
      <c r="BF335" s="31"/>
      <c r="BG335" s="31"/>
    </row>
    <row r="336" spans="12:59" ht="15.75">
      <c r="L336" s="2"/>
      <c r="M336" s="2"/>
      <c r="N336" s="2"/>
      <c r="O336" s="2"/>
      <c r="P336" s="31"/>
      <c r="Q336" s="2"/>
      <c r="R336" s="31"/>
      <c r="S336" s="2"/>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c r="AY336" s="31"/>
      <c r="AZ336" s="31"/>
      <c r="BA336" s="31"/>
      <c r="BB336" s="31"/>
      <c r="BC336" s="31"/>
      <c r="BD336" s="31"/>
      <c r="BE336" s="31"/>
      <c r="BF336" s="31"/>
      <c r="BG336" s="31"/>
    </row>
    <row r="337" spans="12:59" ht="15.75">
      <c r="L337" s="2"/>
      <c r="M337" s="2"/>
      <c r="N337" s="2"/>
      <c r="O337" s="2"/>
      <c r="P337" s="31"/>
      <c r="Q337" s="2"/>
      <c r="R337" s="31"/>
      <c r="S337" s="2"/>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c r="AY337" s="31"/>
      <c r="AZ337" s="31"/>
      <c r="BA337" s="31"/>
      <c r="BB337" s="31"/>
      <c r="BC337" s="31"/>
      <c r="BD337" s="31"/>
      <c r="BE337" s="31"/>
      <c r="BF337" s="31"/>
      <c r="BG337" s="31"/>
    </row>
    <row r="338" spans="12:59" ht="15.75">
      <c r="L338" s="2"/>
      <c r="M338" s="2"/>
      <c r="N338" s="2"/>
      <c r="O338" s="2"/>
      <c r="P338" s="31"/>
      <c r="Q338" s="2"/>
      <c r="R338" s="31"/>
      <c r="S338" s="2"/>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c r="AY338" s="31"/>
      <c r="AZ338" s="31"/>
      <c r="BA338" s="31"/>
      <c r="BB338" s="31"/>
      <c r="BC338" s="31"/>
      <c r="BD338" s="31"/>
      <c r="BE338" s="31"/>
      <c r="BF338" s="31"/>
      <c r="BG338" s="31"/>
    </row>
    <row r="339" spans="12:59" ht="15.75">
      <c r="L339" s="2"/>
      <c r="M339" s="2"/>
      <c r="N339" s="2"/>
      <c r="O339" s="2"/>
      <c r="P339" s="31"/>
      <c r="Q339" s="2"/>
      <c r="R339" s="31"/>
      <c r="S339" s="2"/>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c r="AY339" s="31"/>
      <c r="AZ339" s="31"/>
      <c r="BA339" s="31"/>
      <c r="BB339" s="31"/>
      <c r="BC339" s="31"/>
      <c r="BD339" s="31"/>
      <c r="BE339" s="31"/>
      <c r="BF339" s="31"/>
      <c r="BG339" s="31"/>
    </row>
    <row r="340" spans="12:59" ht="15.75">
      <c r="L340" s="2"/>
      <c r="M340" s="2"/>
      <c r="N340" s="2"/>
      <c r="O340" s="2"/>
      <c r="P340" s="31"/>
      <c r="Q340" s="2"/>
      <c r="R340" s="31"/>
      <c r="S340" s="2"/>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c r="AY340" s="31"/>
      <c r="AZ340" s="31"/>
      <c r="BA340" s="31"/>
      <c r="BB340" s="31"/>
      <c r="BC340" s="31"/>
      <c r="BD340" s="31"/>
      <c r="BE340" s="31"/>
      <c r="BF340" s="31"/>
      <c r="BG340" s="31"/>
    </row>
    <row r="341" spans="12:59" ht="15.75">
      <c r="L341" s="2"/>
      <c r="M341" s="2"/>
      <c r="N341" s="2"/>
      <c r="O341" s="2"/>
      <c r="P341" s="31"/>
      <c r="Q341" s="2"/>
      <c r="R341" s="31"/>
      <c r="S341" s="2"/>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c r="AY341" s="31"/>
      <c r="AZ341" s="31"/>
      <c r="BA341" s="31"/>
      <c r="BB341" s="31"/>
      <c r="BC341" s="31"/>
      <c r="BD341" s="31"/>
      <c r="BE341" s="31"/>
      <c r="BF341" s="31"/>
      <c r="BG341" s="31"/>
    </row>
    <row r="342" spans="12:59" ht="15.75">
      <c r="L342" s="2"/>
      <c r="M342" s="2"/>
      <c r="N342" s="2"/>
      <c r="O342" s="2"/>
      <c r="P342" s="31"/>
      <c r="Q342" s="2"/>
      <c r="R342" s="31"/>
      <c r="S342" s="2"/>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c r="AY342" s="31"/>
      <c r="AZ342" s="31"/>
      <c r="BA342" s="31"/>
      <c r="BB342" s="31"/>
      <c r="BC342" s="31"/>
      <c r="BD342" s="31"/>
      <c r="BE342" s="31"/>
      <c r="BF342" s="31"/>
      <c r="BG342" s="31"/>
    </row>
    <row r="343" spans="12:59" ht="15.75">
      <c r="L343" s="2"/>
      <c r="M343" s="2"/>
      <c r="N343" s="2"/>
      <c r="O343" s="2"/>
      <c r="P343" s="31"/>
      <c r="Q343" s="2"/>
      <c r="R343" s="31"/>
      <c r="S343" s="2"/>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c r="AY343" s="31"/>
      <c r="AZ343" s="31"/>
      <c r="BA343" s="31"/>
      <c r="BB343" s="31"/>
      <c r="BC343" s="31"/>
      <c r="BD343" s="31"/>
      <c r="BE343" s="31"/>
      <c r="BF343" s="31"/>
      <c r="BG343" s="31"/>
    </row>
    <row r="344" spans="12:59" ht="15.75">
      <c r="L344" s="2"/>
      <c r="M344" s="2"/>
      <c r="N344" s="2"/>
      <c r="O344" s="2"/>
      <c r="P344" s="31"/>
      <c r="Q344" s="2"/>
      <c r="R344" s="31"/>
      <c r="S344" s="2"/>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c r="AY344" s="31"/>
      <c r="AZ344" s="31"/>
      <c r="BA344" s="31"/>
      <c r="BB344" s="31"/>
      <c r="BC344" s="31"/>
      <c r="BD344" s="31"/>
      <c r="BE344" s="31"/>
      <c r="BF344" s="31"/>
      <c r="BG344" s="31"/>
    </row>
    <row r="345" spans="12:59" ht="15.75">
      <c r="L345" s="2"/>
      <c r="M345" s="2"/>
      <c r="N345" s="2"/>
      <c r="O345" s="2"/>
      <c r="P345" s="31"/>
      <c r="Q345" s="2"/>
      <c r="R345" s="31"/>
      <c r="S345" s="2"/>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c r="AY345" s="31"/>
      <c r="AZ345" s="31"/>
      <c r="BA345" s="31"/>
      <c r="BB345" s="31"/>
      <c r="BC345" s="31"/>
      <c r="BD345" s="31"/>
      <c r="BE345" s="31"/>
      <c r="BF345" s="31"/>
      <c r="BG345" s="31"/>
    </row>
    <row r="346" spans="12:59" ht="15.75">
      <c r="L346" s="2"/>
      <c r="M346" s="2"/>
      <c r="N346" s="2"/>
      <c r="O346" s="2"/>
      <c r="P346" s="31"/>
      <c r="Q346" s="2"/>
      <c r="R346" s="31"/>
      <c r="S346" s="2"/>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c r="AY346" s="31"/>
      <c r="AZ346" s="31"/>
      <c r="BA346" s="31"/>
      <c r="BB346" s="31"/>
      <c r="BC346" s="31"/>
      <c r="BD346" s="31"/>
      <c r="BE346" s="31"/>
      <c r="BF346" s="31"/>
      <c r="BG346" s="31"/>
    </row>
    <row r="347" spans="12:59" ht="15.75">
      <c r="L347" s="2"/>
      <c r="M347" s="2"/>
      <c r="N347" s="2"/>
      <c r="O347" s="2"/>
      <c r="P347" s="31"/>
      <c r="Q347" s="2"/>
      <c r="R347" s="31"/>
      <c r="S347" s="2"/>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c r="AY347" s="31"/>
      <c r="AZ347" s="31"/>
      <c r="BA347" s="31"/>
      <c r="BB347" s="31"/>
      <c r="BC347" s="31"/>
      <c r="BD347" s="31"/>
      <c r="BE347" s="31"/>
      <c r="BF347" s="31"/>
      <c r="BG347" s="31"/>
    </row>
    <row r="348" spans="12:59" ht="15.75">
      <c r="L348" s="2"/>
      <c r="M348" s="2"/>
      <c r="N348" s="2"/>
      <c r="O348" s="2"/>
      <c r="P348" s="31"/>
      <c r="Q348" s="2"/>
      <c r="R348" s="31"/>
      <c r="S348" s="2"/>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c r="AY348" s="31"/>
      <c r="AZ348" s="31"/>
      <c r="BA348" s="31"/>
      <c r="BB348" s="31"/>
      <c r="BC348" s="31"/>
      <c r="BD348" s="31"/>
      <c r="BE348" s="31"/>
      <c r="BF348" s="31"/>
      <c r="BG348" s="31"/>
    </row>
    <row r="349" spans="12:59" ht="15.75">
      <c r="L349" s="2"/>
      <c r="M349" s="2"/>
      <c r="N349" s="2"/>
      <c r="O349" s="2"/>
      <c r="P349" s="31"/>
      <c r="Q349" s="2"/>
      <c r="R349" s="31"/>
      <c r="S349" s="2"/>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c r="AY349" s="31"/>
      <c r="AZ349" s="31"/>
      <c r="BA349" s="31"/>
      <c r="BB349" s="31"/>
      <c r="BC349" s="31"/>
      <c r="BD349" s="31"/>
      <c r="BE349" s="31"/>
      <c r="BF349" s="31"/>
      <c r="BG349" s="31"/>
    </row>
    <row r="350" spans="12:59" ht="15.75">
      <c r="L350" s="2"/>
      <c r="M350" s="2"/>
      <c r="N350" s="2"/>
      <c r="O350" s="2"/>
      <c r="P350" s="31"/>
      <c r="Q350" s="2"/>
      <c r="R350" s="31"/>
      <c r="S350" s="2"/>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c r="AY350" s="31"/>
      <c r="AZ350" s="31"/>
      <c r="BA350" s="31"/>
      <c r="BB350" s="31"/>
      <c r="BC350" s="31"/>
      <c r="BD350" s="31"/>
      <c r="BE350" s="31"/>
      <c r="BF350" s="31"/>
      <c r="BG350" s="31"/>
    </row>
    <row r="351" spans="12:59" ht="15.75">
      <c r="L351" s="2"/>
      <c r="M351" s="2"/>
      <c r="N351" s="2"/>
      <c r="O351" s="2"/>
      <c r="P351" s="31"/>
      <c r="Q351" s="2"/>
      <c r="R351" s="31"/>
      <c r="S351" s="2"/>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c r="AY351" s="31"/>
      <c r="AZ351" s="31"/>
      <c r="BA351" s="31"/>
      <c r="BB351" s="31"/>
      <c r="BC351" s="31"/>
      <c r="BD351" s="31"/>
      <c r="BE351" s="31"/>
      <c r="BF351" s="31"/>
      <c r="BG351" s="31"/>
    </row>
    <row r="352" spans="12:59" ht="15.75">
      <c r="L352" s="2"/>
      <c r="M352" s="2"/>
      <c r="N352" s="2"/>
      <c r="O352" s="2"/>
      <c r="P352" s="31"/>
      <c r="Q352" s="2"/>
      <c r="R352" s="31"/>
      <c r="S352" s="2"/>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c r="AY352" s="31"/>
      <c r="AZ352" s="31"/>
      <c r="BA352" s="31"/>
      <c r="BB352" s="31"/>
      <c r="BC352" s="31"/>
      <c r="BD352" s="31"/>
      <c r="BE352" s="31"/>
      <c r="BF352" s="31"/>
      <c r="BG352" s="31"/>
    </row>
    <row r="353" spans="12:59" ht="15.75">
      <c r="L353" s="2"/>
      <c r="M353" s="2"/>
      <c r="N353" s="2"/>
      <c r="O353" s="2"/>
      <c r="P353" s="31"/>
      <c r="Q353" s="2"/>
      <c r="R353" s="31"/>
      <c r="S353" s="2"/>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c r="AY353" s="31"/>
      <c r="AZ353" s="31"/>
      <c r="BA353" s="31"/>
      <c r="BB353" s="31"/>
      <c r="BC353" s="31"/>
      <c r="BD353" s="31"/>
      <c r="BE353" s="31"/>
      <c r="BF353" s="31"/>
      <c r="BG353" s="31"/>
    </row>
    <row r="354" spans="12:59" ht="15.75">
      <c r="L354" s="2"/>
      <c r="M354" s="2"/>
      <c r="N354" s="2"/>
      <c r="O354" s="2"/>
      <c r="P354" s="31"/>
      <c r="Q354" s="2"/>
      <c r="R354" s="31"/>
      <c r="S354" s="2"/>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c r="AY354" s="31"/>
      <c r="AZ354" s="31"/>
      <c r="BA354" s="31"/>
      <c r="BB354" s="31"/>
      <c r="BC354" s="31"/>
      <c r="BD354" s="31"/>
      <c r="BE354" s="31"/>
      <c r="BF354" s="31"/>
      <c r="BG354" s="31"/>
    </row>
    <row r="355" spans="12:59" ht="15.75">
      <c r="L355" s="2"/>
      <c r="M355" s="2"/>
      <c r="N355" s="2"/>
      <c r="O355" s="2"/>
      <c r="P355" s="31"/>
      <c r="Q355" s="2"/>
      <c r="R355" s="31"/>
      <c r="S355" s="2"/>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c r="AY355" s="31"/>
      <c r="AZ355" s="31"/>
      <c r="BA355" s="31"/>
      <c r="BB355" s="31"/>
      <c r="BC355" s="31"/>
      <c r="BD355" s="31"/>
      <c r="BE355" s="31"/>
      <c r="BF355" s="31"/>
      <c r="BG355" s="31"/>
    </row>
    <row r="356" spans="12:59" ht="15.75">
      <c r="L356" s="2"/>
      <c r="M356" s="2"/>
      <c r="N356" s="2"/>
      <c r="O356" s="2"/>
      <c r="P356" s="31"/>
      <c r="Q356" s="2"/>
      <c r="R356" s="31"/>
      <c r="S356" s="2"/>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c r="AY356" s="31"/>
      <c r="AZ356" s="31"/>
      <c r="BA356" s="31"/>
      <c r="BB356" s="31"/>
      <c r="BC356" s="31"/>
      <c r="BD356" s="31"/>
      <c r="BE356" s="31"/>
      <c r="BF356" s="31"/>
      <c r="BG356" s="31"/>
    </row>
    <row r="357" spans="12:59" ht="15.75">
      <c r="L357" s="2"/>
      <c r="M357" s="2"/>
      <c r="N357" s="2"/>
      <c r="O357" s="2"/>
      <c r="P357" s="31"/>
      <c r="Q357" s="2"/>
      <c r="R357" s="31"/>
      <c r="S357" s="2"/>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c r="AY357" s="31"/>
      <c r="AZ357" s="31"/>
      <c r="BA357" s="31"/>
      <c r="BB357" s="31"/>
      <c r="BC357" s="31"/>
      <c r="BD357" s="31"/>
      <c r="BE357" s="31"/>
      <c r="BF357" s="31"/>
      <c r="BG357" s="31"/>
    </row>
    <row r="358" spans="12:59" ht="15.75">
      <c r="L358" s="2"/>
      <c r="M358" s="2"/>
      <c r="N358" s="2"/>
      <c r="O358" s="2"/>
      <c r="P358" s="31"/>
      <c r="Q358" s="2"/>
      <c r="R358" s="31"/>
      <c r="S358" s="2"/>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c r="AY358" s="31"/>
      <c r="AZ358" s="31"/>
      <c r="BA358" s="31"/>
      <c r="BB358" s="31"/>
      <c r="BC358" s="31"/>
      <c r="BD358" s="31"/>
      <c r="BE358" s="31"/>
      <c r="BF358" s="31"/>
      <c r="BG358" s="31"/>
    </row>
    <row r="359" spans="12:59" ht="15.75">
      <c r="L359" s="2"/>
      <c r="M359" s="2"/>
      <c r="N359" s="2"/>
      <c r="O359" s="2"/>
      <c r="P359" s="31"/>
      <c r="Q359" s="2"/>
      <c r="R359" s="31"/>
      <c r="S359" s="2"/>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c r="AY359" s="31"/>
      <c r="AZ359" s="31"/>
      <c r="BA359" s="31"/>
      <c r="BB359" s="31"/>
      <c r="BC359" s="31"/>
      <c r="BD359" s="31"/>
      <c r="BE359" s="31"/>
      <c r="BF359" s="31"/>
      <c r="BG359" s="31"/>
    </row>
    <row r="360" spans="12:59" ht="15.75">
      <c r="L360" s="2"/>
      <c r="M360" s="2"/>
      <c r="N360" s="2"/>
      <c r="O360" s="2"/>
      <c r="P360" s="31"/>
      <c r="Q360" s="2"/>
      <c r="R360" s="31"/>
      <c r="S360" s="2"/>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c r="AY360" s="31"/>
      <c r="AZ360" s="31"/>
      <c r="BA360" s="31"/>
      <c r="BB360" s="31"/>
      <c r="BC360" s="31"/>
      <c r="BD360" s="31"/>
      <c r="BE360" s="31"/>
      <c r="BF360" s="31"/>
      <c r="BG360" s="31"/>
    </row>
    <row r="361" spans="12:59" ht="15.75">
      <c r="L361" s="2"/>
      <c r="M361" s="2"/>
      <c r="N361" s="2"/>
      <c r="O361" s="2"/>
      <c r="P361" s="31"/>
      <c r="Q361" s="2"/>
      <c r="R361" s="31"/>
      <c r="S361" s="2"/>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c r="AY361" s="31"/>
      <c r="AZ361" s="31"/>
      <c r="BA361" s="31"/>
      <c r="BB361" s="31"/>
      <c r="BC361" s="31"/>
      <c r="BD361" s="31"/>
      <c r="BE361" s="31"/>
      <c r="BF361" s="31"/>
      <c r="BG361" s="31"/>
    </row>
    <row r="362" spans="12:59" ht="15.75">
      <c r="L362" s="2"/>
      <c r="M362" s="2"/>
      <c r="N362" s="2"/>
      <c r="O362" s="2"/>
      <c r="P362" s="31"/>
      <c r="Q362" s="2"/>
      <c r="R362" s="31"/>
      <c r="S362" s="2"/>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c r="AY362" s="31"/>
      <c r="AZ362" s="31"/>
      <c r="BA362" s="31"/>
      <c r="BB362" s="31"/>
      <c r="BC362" s="31"/>
      <c r="BD362" s="31"/>
      <c r="BE362" s="31"/>
      <c r="BF362" s="31"/>
      <c r="BG362" s="31"/>
    </row>
    <row r="363" spans="12:59" ht="15.75">
      <c r="L363" s="2"/>
      <c r="M363" s="2"/>
      <c r="N363" s="2"/>
      <c r="O363" s="2"/>
      <c r="P363" s="31"/>
      <c r="Q363" s="2"/>
      <c r="R363" s="31"/>
      <c r="S363" s="2"/>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c r="AY363" s="31"/>
      <c r="AZ363" s="31"/>
      <c r="BA363" s="31"/>
      <c r="BB363" s="31"/>
      <c r="BC363" s="31"/>
      <c r="BD363" s="31"/>
      <c r="BE363" s="31"/>
      <c r="BF363" s="31"/>
      <c r="BG363" s="31"/>
    </row>
    <row r="364" spans="12:59" ht="15.75">
      <c r="L364" s="2"/>
      <c r="M364" s="2"/>
      <c r="N364" s="2"/>
      <c r="O364" s="2"/>
      <c r="P364" s="31"/>
      <c r="Q364" s="2"/>
      <c r="R364" s="31"/>
      <c r="S364" s="2"/>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c r="AY364" s="31"/>
      <c r="AZ364" s="31"/>
      <c r="BA364" s="31"/>
      <c r="BB364" s="31"/>
      <c r="BC364" s="31"/>
      <c r="BD364" s="31"/>
      <c r="BE364" s="31"/>
      <c r="BF364" s="31"/>
      <c r="BG364" s="31"/>
    </row>
    <row r="365" spans="12:59" ht="15.75">
      <c r="L365" s="2"/>
      <c r="M365" s="2"/>
      <c r="N365" s="2"/>
      <c r="O365" s="2"/>
      <c r="P365" s="31"/>
      <c r="Q365" s="2"/>
      <c r="R365" s="31"/>
      <c r="S365" s="2"/>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c r="AY365" s="31"/>
      <c r="AZ365" s="31"/>
      <c r="BA365" s="31"/>
      <c r="BB365" s="31"/>
      <c r="BC365" s="31"/>
      <c r="BD365" s="31"/>
      <c r="BE365" s="31"/>
      <c r="BF365" s="31"/>
      <c r="BG365" s="31"/>
    </row>
    <row r="366" spans="12:59" ht="15.75">
      <c r="L366" s="2"/>
      <c r="M366" s="2"/>
      <c r="N366" s="2"/>
      <c r="O366" s="2"/>
      <c r="P366" s="31"/>
      <c r="Q366" s="2"/>
      <c r="R366" s="31"/>
      <c r="S366" s="2"/>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c r="AY366" s="31"/>
      <c r="AZ366" s="31"/>
      <c r="BA366" s="31"/>
      <c r="BB366" s="31"/>
      <c r="BC366" s="31"/>
      <c r="BD366" s="31"/>
      <c r="BE366" s="31"/>
      <c r="BF366" s="31"/>
      <c r="BG366" s="31"/>
    </row>
    <row r="367" spans="12:59" ht="15.75">
      <c r="L367" s="2"/>
      <c r="M367" s="2"/>
      <c r="N367" s="2"/>
      <c r="O367" s="2"/>
      <c r="P367" s="31"/>
      <c r="Q367" s="2"/>
      <c r="R367" s="31"/>
      <c r="S367" s="2"/>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c r="AY367" s="31"/>
      <c r="AZ367" s="31"/>
      <c r="BA367" s="31"/>
      <c r="BB367" s="31"/>
      <c r="BC367" s="31"/>
      <c r="BD367" s="31"/>
      <c r="BE367" s="31"/>
      <c r="BF367" s="31"/>
      <c r="BG367" s="31"/>
    </row>
    <row r="368" spans="12:59" ht="15.75">
      <c r="L368" s="2"/>
      <c r="M368" s="2"/>
      <c r="N368" s="2"/>
      <c r="O368" s="2"/>
      <c r="P368" s="31"/>
      <c r="Q368" s="2"/>
      <c r="R368" s="31"/>
      <c r="S368" s="2"/>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c r="AY368" s="31"/>
      <c r="AZ368" s="31"/>
      <c r="BA368" s="31"/>
      <c r="BB368" s="31"/>
      <c r="BC368" s="31"/>
      <c r="BD368" s="31"/>
      <c r="BE368" s="31"/>
      <c r="BF368" s="31"/>
      <c r="BG368" s="31"/>
    </row>
    <row r="369" spans="12:59" ht="15.75">
      <c r="L369" s="2"/>
      <c r="M369" s="2"/>
      <c r="N369" s="2"/>
      <c r="O369" s="2"/>
      <c r="P369" s="31"/>
      <c r="Q369" s="2"/>
      <c r="R369" s="31"/>
      <c r="S369" s="2"/>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c r="AY369" s="31"/>
      <c r="AZ369" s="31"/>
      <c r="BA369" s="31"/>
      <c r="BB369" s="31"/>
      <c r="BC369" s="31"/>
      <c r="BD369" s="31"/>
      <c r="BE369" s="31"/>
      <c r="BF369" s="31"/>
      <c r="BG369" s="31"/>
    </row>
    <row r="370" spans="12:59" ht="15.75">
      <c r="L370" s="2"/>
      <c r="M370" s="2"/>
      <c r="N370" s="2"/>
      <c r="O370" s="2"/>
      <c r="P370" s="31"/>
      <c r="Q370" s="2"/>
      <c r="R370" s="31"/>
      <c r="S370" s="2"/>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c r="AY370" s="31"/>
      <c r="AZ370" s="31"/>
      <c r="BA370" s="31"/>
      <c r="BB370" s="31"/>
      <c r="BC370" s="31"/>
      <c r="BD370" s="31"/>
      <c r="BE370" s="31"/>
      <c r="BF370" s="31"/>
      <c r="BG370" s="31"/>
    </row>
    <row r="371" spans="12:59" ht="15.75">
      <c r="L371" s="2"/>
      <c r="M371" s="2"/>
      <c r="N371" s="2"/>
      <c r="O371" s="2"/>
      <c r="P371" s="31"/>
      <c r="Q371" s="2"/>
      <c r="R371" s="31"/>
      <c r="S371" s="2"/>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c r="AY371" s="31"/>
      <c r="AZ371" s="31"/>
      <c r="BA371" s="31"/>
      <c r="BB371" s="31"/>
      <c r="BC371" s="31"/>
      <c r="BD371" s="31"/>
      <c r="BE371" s="31"/>
      <c r="BF371" s="31"/>
      <c r="BG371" s="31"/>
    </row>
    <row r="372" spans="12:59" ht="15.75">
      <c r="L372" s="2"/>
      <c r="M372" s="2"/>
      <c r="N372" s="2"/>
      <c r="O372" s="2"/>
      <c r="P372" s="31"/>
      <c r="Q372" s="2"/>
      <c r="R372" s="31"/>
      <c r="S372" s="2"/>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c r="AY372" s="31"/>
      <c r="AZ372" s="31"/>
      <c r="BA372" s="31"/>
      <c r="BB372" s="31"/>
      <c r="BC372" s="31"/>
      <c r="BD372" s="31"/>
      <c r="BE372" s="31"/>
      <c r="BF372" s="31"/>
      <c r="BG372" s="31"/>
    </row>
    <row r="373" spans="12:59" ht="15.75">
      <c r="L373" s="2"/>
      <c r="M373" s="2"/>
      <c r="N373" s="2"/>
      <c r="O373" s="2"/>
      <c r="P373" s="31"/>
      <c r="Q373" s="2"/>
      <c r="R373" s="31"/>
      <c r="S373" s="2"/>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c r="AY373" s="31"/>
      <c r="AZ373" s="31"/>
      <c r="BA373" s="31"/>
      <c r="BB373" s="31"/>
      <c r="BC373" s="31"/>
      <c r="BD373" s="31"/>
      <c r="BE373" s="31"/>
      <c r="BF373" s="31"/>
      <c r="BG373" s="31"/>
    </row>
    <row r="374" spans="12:59" ht="15.75">
      <c r="L374" s="2"/>
      <c r="M374" s="2"/>
      <c r="N374" s="2"/>
      <c r="O374" s="2"/>
      <c r="P374" s="31"/>
      <c r="Q374" s="2"/>
      <c r="R374" s="31"/>
      <c r="S374" s="2"/>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c r="AY374" s="31"/>
      <c r="AZ374" s="31"/>
      <c r="BA374" s="31"/>
      <c r="BB374" s="31"/>
      <c r="BC374" s="31"/>
      <c r="BD374" s="31"/>
      <c r="BE374" s="31"/>
      <c r="BF374" s="31"/>
      <c r="BG374" s="31"/>
    </row>
    <row r="375" spans="12:59" ht="15.75">
      <c r="L375" s="2"/>
      <c r="M375" s="2"/>
      <c r="N375" s="2"/>
      <c r="O375" s="2"/>
      <c r="P375" s="31"/>
      <c r="Q375" s="2"/>
      <c r="R375" s="31"/>
      <c r="S375" s="2"/>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c r="AY375" s="31"/>
      <c r="AZ375" s="31"/>
      <c r="BA375" s="31"/>
      <c r="BB375" s="31"/>
      <c r="BC375" s="31"/>
      <c r="BD375" s="31"/>
      <c r="BE375" s="31"/>
      <c r="BF375" s="31"/>
      <c r="BG375" s="31"/>
    </row>
    <row r="376" spans="12:59" ht="15.75">
      <c r="L376" s="2"/>
      <c r="M376" s="2"/>
      <c r="N376" s="2"/>
      <c r="O376" s="2"/>
      <c r="P376" s="31"/>
      <c r="Q376" s="2"/>
      <c r="R376" s="31"/>
      <c r="S376" s="2"/>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c r="AY376" s="31"/>
      <c r="AZ376" s="31"/>
      <c r="BA376" s="31"/>
      <c r="BB376" s="31"/>
      <c r="BC376" s="31"/>
      <c r="BD376" s="31"/>
      <c r="BE376" s="31"/>
      <c r="BF376" s="31"/>
      <c r="BG376" s="31"/>
    </row>
    <row r="377" spans="12:59" ht="15.75">
      <c r="L377" s="2"/>
      <c r="M377" s="2"/>
      <c r="N377" s="2"/>
      <c r="O377" s="2"/>
      <c r="P377" s="31"/>
      <c r="Q377" s="2"/>
      <c r="R377" s="31"/>
      <c r="S377" s="2"/>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c r="AY377" s="31"/>
      <c r="AZ377" s="31"/>
      <c r="BA377" s="31"/>
      <c r="BB377" s="31"/>
      <c r="BC377" s="31"/>
      <c r="BD377" s="31"/>
      <c r="BE377" s="31"/>
      <c r="BF377" s="31"/>
      <c r="BG377" s="31"/>
    </row>
    <row r="378" spans="12:59" ht="15.75">
      <c r="L378" s="2"/>
      <c r="M378" s="2"/>
      <c r="N378" s="2"/>
      <c r="O378" s="2"/>
      <c r="P378" s="31"/>
      <c r="Q378" s="2"/>
      <c r="R378" s="31"/>
      <c r="S378" s="2"/>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c r="AY378" s="31"/>
      <c r="AZ378" s="31"/>
      <c r="BA378" s="31"/>
      <c r="BB378" s="31"/>
      <c r="BC378" s="31"/>
      <c r="BD378" s="31"/>
      <c r="BE378" s="31"/>
      <c r="BF378" s="31"/>
      <c r="BG378" s="31"/>
    </row>
    <row r="379" spans="12:59" ht="15.75">
      <c r="L379" s="2"/>
      <c r="M379" s="2"/>
      <c r="N379" s="2"/>
      <c r="O379" s="2"/>
      <c r="P379" s="31"/>
      <c r="Q379" s="2"/>
      <c r="R379" s="31"/>
      <c r="S379" s="2"/>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c r="AY379" s="31"/>
      <c r="AZ379" s="31"/>
      <c r="BA379" s="31"/>
      <c r="BB379" s="31"/>
      <c r="BC379" s="31"/>
      <c r="BD379" s="31"/>
      <c r="BE379" s="31"/>
      <c r="BF379" s="31"/>
      <c r="BG379" s="31"/>
    </row>
    <row r="380" spans="12:59" ht="15.75">
      <c r="L380" s="2"/>
      <c r="M380" s="2"/>
      <c r="N380" s="2"/>
      <c r="O380" s="2"/>
      <c r="P380" s="31"/>
      <c r="Q380" s="2"/>
      <c r="R380" s="31"/>
      <c r="S380" s="2"/>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c r="AY380" s="31"/>
      <c r="AZ380" s="31"/>
      <c r="BA380" s="31"/>
      <c r="BB380" s="31"/>
      <c r="BC380" s="31"/>
      <c r="BD380" s="31"/>
      <c r="BE380" s="31"/>
      <c r="BF380" s="31"/>
      <c r="BG380" s="31"/>
    </row>
    <row r="381" spans="12:59" ht="15.75">
      <c r="L381" s="2"/>
      <c r="M381" s="2"/>
      <c r="N381" s="2"/>
      <c r="O381" s="2"/>
      <c r="P381" s="31"/>
      <c r="Q381" s="2"/>
      <c r="R381" s="31"/>
      <c r="S381" s="2"/>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c r="AY381" s="31"/>
      <c r="AZ381" s="31"/>
      <c r="BA381" s="31"/>
      <c r="BB381" s="31"/>
      <c r="BC381" s="31"/>
      <c r="BD381" s="31"/>
      <c r="BE381" s="31"/>
      <c r="BF381" s="31"/>
      <c r="BG381" s="31"/>
    </row>
    <row r="382" spans="12:59" ht="15.75">
      <c r="L382" s="2"/>
      <c r="M382" s="2"/>
      <c r="N382" s="2"/>
      <c r="O382" s="2"/>
      <c r="P382" s="31"/>
      <c r="Q382" s="2"/>
      <c r="R382" s="31"/>
      <c r="S382" s="2"/>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c r="AY382" s="31"/>
      <c r="AZ382" s="31"/>
      <c r="BA382" s="31"/>
      <c r="BB382" s="31"/>
      <c r="BC382" s="31"/>
      <c r="BD382" s="31"/>
      <c r="BE382" s="31"/>
      <c r="BF382" s="31"/>
      <c r="BG382" s="31"/>
    </row>
    <row r="383" spans="12:59" ht="15.75">
      <c r="L383" s="2"/>
      <c r="M383" s="2"/>
      <c r="N383" s="2"/>
      <c r="O383" s="2"/>
      <c r="P383" s="31"/>
      <c r="Q383" s="2"/>
      <c r="R383" s="31"/>
      <c r="S383" s="2"/>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c r="AY383" s="31"/>
      <c r="AZ383" s="31"/>
      <c r="BA383" s="31"/>
      <c r="BB383" s="31"/>
      <c r="BC383" s="31"/>
      <c r="BD383" s="31"/>
      <c r="BE383" s="31"/>
      <c r="BF383" s="31"/>
      <c r="BG383" s="31"/>
    </row>
    <row r="384" spans="12:59" ht="15.75">
      <c r="L384" s="2"/>
      <c r="M384" s="2"/>
      <c r="N384" s="2"/>
      <c r="O384" s="2"/>
      <c r="P384" s="31"/>
      <c r="Q384" s="2"/>
      <c r="R384" s="31"/>
      <c r="S384" s="2"/>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c r="AY384" s="31"/>
      <c r="AZ384" s="31"/>
      <c r="BA384" s="31"/>
      <c r="BB384" s="31"/>
      <c r="BC384" s="31"/>
      <c r="BD384" s="31"/>
      <c r="BE384" s="31"/>
      <c r="BF384" s="31"/>
      <c r="BG384" s="31"/>
    </row>
    <row r="385" spans="12:59" ht="15.75">
      <c r="L385" s="2"/>
      <c r="M385" s="2"/>
      <c r="N385" s="2"/>
      <c r="O385" s="2"/>
      <c r="P385" s="31"/>
      <c r="Q385" s="2"/>
      <c r="R385" s="31"/>
      <c r="S385" s="2"/>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c r="AY385" s="31"/>
      <c r="AZ385" s="31"/>
      <c r="BA385" s="31"/>
      <c r="BB385" s="31"/>
      <c r="BC385" s="31"/>
      <c r="BD385" s="31"/>
      <c r="BE385" s="31"/>
      <c r="BF385" s="31"/>
      <c r="BG385" s="31"/>
    </row>
    <row r="386" spans="12:59" ht="15.75">
      <c r="L386" s="2"/>
      <c r="M386" s="2"/>
      <c r="N386" s="2"/>
      <c r="O386" s="2"/>
      <c r="P386" s="31"/>
      <c r="Q386" s="2"/>
      <c r="R386" s="31"/>
      <c r="S386" s="2"/>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c r="AY386" s="31"/>
      <c r="AZ386" s="31"/>
      <c r="BA386" s="31"/>
      <c r="BB386" s="31"/>
      <c r="BC386" s="31"/>
      <c r="BD386" s="31"/>
      <c r="BE386" s="31"/>
      <c r="BF386" s="31"/>
      <c r="BG386" s="31"/>
    </row>
    <row r="387" spans="12:59" ht="15.75">
      <c r="L387" s="2"/>
      <c r="M387" s="2"/>
      <c r="N387" s="2"/>
      <c r="O387" s="2"/>
      <c r="P387" s="31"/>
      <c r="Q387" s="2"/>
      <c r="R387" s="31"/>
      <c r="S387" s="2"/>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c r="AY387" s="31"/>
      <c r="AZ387" s="31"/>
      <c r="BA387" s="31"/>
      <c r="BB387" s="31"/>
      <c r="BC387" s="31"/>
      <c r="BD387" s="31"/>
      <c r="BE387" s="31"/>
      <c r="BF387" s="31"/>
      <c r="BG387" s="31"/>
    </row>
    <row r="388" spans="12:59" ht="15.75">
      <c r="L388" s="2"/>
      <c r="M388" s="2"/>
      <c r="N388" s="2"/>
      <c r="O388" s="2"/>
      <c r="P388" s="31"/>
      <c r="Q388" s="2"/>
      <c r="R388" s="31"/>
      <c r="S388" s="2"/>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c r="AY388" s="31"/>
      <c r="AZ388" s="31"/>
      <c r="BA388" s="31"/>
      <c r="BB388" s="31"/>
      <c r="BC388" s="31"/>
      <c r="BD388" s="31"/>
      <c r="BE388" s="31"/>
      <c r="BF388" s="31"/>
      <c r="BG388" s="31"/>
    </row>
    <row r="389" spans="12:59" ht="15.75">
      <c r="L389" s="2"/>
      <c r="M389" s="2"/>
      <c r="N389" s="2"/>
      <c r="O389" s="2"/>
      <c r="P389" s="31"/>
      <c r="Q389" s="2"/>
      <c r="R389" s="31"/>
      <c r="S389" s="2"/>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c r="AY389" s="31"/>
      <c r="AZ389" s="31"/>
      <c r="BA389" s="31"/>
      <c r="BB389" s="31"/>
      <c r="BC389" s="31"/>
      <c r="BD389" s="31"/>
      <c r="BE389" s="31"/>
      <c r="BF389" s="31"/>
      <c r="BG389" s="31"/>
    </row>
    <row r="390" spans="12:59" ht="15.75">
      <c r="L390" s="2"/>
      <c r="M390" s="2"/>
      <c r="N390" s="2"/>
      <c r="O390" s="2"/>
      <c r="P390" s="31"/>
      <c r="Q390" s="2"/>
      <c r="R390" s="31"/>
      <c r="S390" s="2"/>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c r="AY390" s="31"/>
      <c r="AZ390" s="31"/>
      <c r="BA390" s="31"/>
      <c r="BB390" s="31"/>
      <c r="BC390" s="31"/>
      <c r="BD390" s="31"/>
      <c r="BE390" s="31"/>
      <c r="BF390" s="31"/>
      <c r="BG390" s="31"/>
    </row>
    <row r="391" spans="12:59" ht="15.75">
      <c r="L391" s="2"/>
      <c r="M391" s="2"/>
      <c r="N391" s="2"/>
      <c r="O391" s="2"/>
      <c r="P391" s="31"/>
      <c r="Q391" s="2"/>
      <c r="R391" s="31"/>
      <c r="S391" s="2"/>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c r="AY391" s="31"/>
      <c r="AZ391" s="31"/>
      <c r="BA391" s="31"/>
      <c r="BB391" s="31"/>
      <c r="BC391" s="31"/>
      <c r="BD391" s="31"/>
      <c r="BE391" s="31"/>
      <c r="BF391" s="31"/>
      <c r="BG391" s="31"/>
    </row>
    <row r="392" spans="12:59" ht="15.75">
      <c r="L392" s="2"/>
      <c r="M392" s="2"/>
      <c r="N392" s="2"/>
      <c r="O392" s="2"/>
      <c r="P392" s="31"/>
      <c r="Q392" s="2"/>
      <c r="R392" s="31"/>
      <c r="S392" s="2"/>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c r="AY392" s="31"/>
      <c r="AZ392" s="31"/>
      <c r="BA392" s="31"/>
      <c r="BB392" s="31"/>
      <c r="BC392" s="31"/>
      <c r="BD392" s="31"/>
      <c r="BE392" s="31"/>
      <c r="BF392" s="31"/>
      <c r="BG392" s="31"/>
    </row>
    <row r="393" spans="12:59" ht="15.75">
      <c r="L393" s="2"/>
      <c r="M393" s="2"/>
      <c r="N393" s="2"/>
      <c r="O393" s="2"/>
      <c r="P393" s="31"/>
      <c r="Q393" s="2"/>
      <c r="R393" s="31"/>
      <c r="S393" s="2"/>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c r="AY393" s="31"/>
      <c r="AZ393" s="31"/>
      <c r="BA393" s="31"/>
      <c r="BB393" s="31"/>
      <c r="BC393" s="31"/>
      <c r="BD393" s="31"/>
      <c r="BE393" s="31"/>
      <c r="BF393" s="31"/>
      <c r="BG393" s="31"/>
    </row>
    <row r="394" spans="12:59" ht="15.75">
      <c r="L394" s="2"/>
      <c r="M394" s="2"/>
      <c r="N394" s="2"/>
      <c r="O394" s="2"/>
      <c r="P394" s="31"/>
      <c r="Q394" s="2"/>
      <c r="R394" s="31"/>
      <c r="S394" s="2"/>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c r="AY394" s="31"/>
      <c r="AZ394" s="31"/>
      <c r="BA394" s="31"/>
      <c r="BB394" s="31"/>
      <c r="BC394" s="31"/>
      <c r="BD394" s="31"/>
      <c r="BE394" s="31"/>
      <c r="BF394" s="31"/>
      <c r="BG394" s="31"/>
    </row>
    <row r="395" spans="12:59" ht="15.75">
      <c r="L395" s="2"/>
      <c r="M395" s="2"/>
      <c r="N395" s="2"/>
      <c r="O395" s="2"/>
      <c r="P395" s="31"/>
      <c r="Q395" s="2"/>
      <c r="R395" s="31"/>
      <c r="S395" s="2"/>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c r="AY395" s="31"/>
      <c r="AZ395" s="31"/>
      <c r="BA395" s="31"/>
      <c r="BB395" s="31"/>
      <c r="BC395" s="31"/>
      <c r="BD395" s="31"/>
      <c r="BE395" s="31"/>
      <c r="BF395" s="31"/>
      <c r="BG395" s="31"/>
    </row>
    <row r="396" spans="12:59" ht="15.75">
      <c r="L396" s="2"/>
      <c r="M396" s="2"/>
      <c r="N396" s="2"/>
      <c r="O396" s="2"/>
      <c r="P396" s="31"/>
      <c r="Q396" s="2"/>
      <c r="R396" s="31"/>
      <c r="S396" s="2"/>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c r="AY396" s="31"/>
      <c r="AZ396" s="31"/>
      <c r="BA396" s="31"/>
      <c r="BB396" s="31"/>
      <c r="BC396" s="31"/>
      <c r="BD396" s="31"/>
      <c r="BE396" s="31"/>
      <c r="BF396" s="31"/>
      <c r="BG396" s="31"/>
    </row>
    <row r="397" spans="12:59" ht="15.75">
      <c r="L397" s="2"/>
      <c r="M397" s="2"/>
      <c r="N397" s="2"/>
      <c r="O397" s="2"/>
      <c r="P397" s="31"/>
      <c r="Q397" s="2"/>
      <c r="R397" s="31"/>
      <c r="S397" s="2"/>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c r="AY397" s="31"/>
      <c r="AZ397" s="31"/>
      <c r="BA397" s="31"/>
      <c r="BB397" s="31"/>
      <c r="BC397" s="31"/>
      <c r="BD397" s="31"/>
      <c r="BE397" s="31"/>
      <c r="BF397" s="31"/>
      <c r="BG397" s="31"/>
    </row>
    <row r="398" spans="12:59" ht="15.75">
      <c r="L398" s="2"/>
      <c r="M398" s="2"/>
      <c r="N398" s="2"/>
      <c r="O398" s="2"/>
      <c r="P398" s="31"/>
      <c r="Q398" s="2"/>
      <c r="R398" s="31"/>
      <c r="S398" s="2"/>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c r="AY398" s="31"/>
      <c r="AZ398" s="31"/>
      <c r="BA398" s="31"/>
      <c r="BB398" s="31"/>
      <c r="BC398" s="31"/>
      <c r="BD398" s="31"/>
      <c r="BE398" s="31"/>
      <c r="BF398" s="31"/>
      <c r="BG398" s="31"/>
    </row>
    <row r="399" spans="12:59" ht="15.75">
      <c r="L399" s="2"/>
      <c r="M399" s="2"/>
      <c r="N399" s="2"/>
      <c r="O399" s="2"/>
      <c r="P399" s="31"/>
      <c r="Q399" s="2"/>
      <c r="R399" s="31"/>
      <c r="S399" s="2"/>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c r="AY399" s="31"/>
      <c r="AZ399" s="31"/>
      <c r="BA399" s="31"/>
      <c r="BB399" s="31"/>
      <c r="BC399" s="31"/>
      <c r="BD399" s="31"/>
      <c r="BE399" s="31"/>
      <c r="BF399" s="31"/>
      <c r="BG399" s="31"/>
    </row>
    <row r="400" spans="12:59" ht="15.75">
      <c r="L400" s="2"/>
      <c r="M400" s="2"/>
      <c r="N400" s="2"/>
      <c r="O400" s="2"/>
      <c r="P400" s="31"/>
      <c r="Q400" s="2"/>
      <c r="R400" s="31"/>
      <c r="S400" s="2"/>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c r="AY400" s="31"/>
      <c r="AZ400" s="31"/>
      <c r="BA400" s="31"/>
      <c r="BB400" s="31"/>
      <c r="BC400" s="31"/>
      <c r="BD400" s="31"/>
      <c r="BE400" s="31"/>
      <c r="BF400" s="31"/>
      <c r="BG400" s="31"/>
    </row>
    <row r="401" spans="12:59" ht="15.75">
      <c r="L401" s="2"/>
      <c r="M401" s="2"/>
      <c r="N401" s="2"/>
      <c r="O401" s="2"/>
      <c r="P401" s="31"/>
      <c r="Q401" s="2"/>
      <c r="R401" s="31"/>
      <c r="S401" s="2"/>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c r="AY401" s="31"/>
      <c r="AZ401" s="31"/>
      <c r="BA401" s="31"/>
      <c r="BB401" s="31"/>
      <c r="BC401" s="31"/>
      <c r="BD401" s="31"/>
      <c r="BE401" s="31"/>
      <c r="BF401" s="31"/>
      <c r="BG401" s="31"/>
    </row>
    <row r="402" spans="12:59" ht="15.75">
      <c r="L402" s="2"/>
      <c r="M402" s="2"/>
      <c r="N402" s="2"/>
      <c r="O402" s="2"/>
      <c r="P402" s="31"/>
      <c r="Q402" s="2"/>
      <c r="R402" s="31"/>
      <c r="S402" s="2"/>
      <c r="T402" s="31"/>
      <c r="U402" s="31"/>
      <c r="V402" s="31"/>
      <c r="W402" s="31"/>
      <c r="X402" s="31"/>
      <c r="Y402" s="31"/>
      <c r="Z402" s="31"/>
      <c r="AA402" s="31"/>
      <c r="AB402" s="31"/>
      <c r="AC402" s="31"/>
      <c r="AD402" s="31"/>
      <c r="AE402" s="31"/>
      <c r="AF402" s="31"/>
      <c r="AG402" s="31"/>
      <c r="AH402" s="31"/>
      <c r="AI402" s="31"/>
      <c r="AJ402" s="31"/>
      <c r="AK402" s="31"/>
      <c r="AL402" s="31"/>
      <c r="AM402" s="31"/>
      <c r="AN402" s="31"/>
      <c r="AO402" s="31"/>
      <c r="AP402" s="31"/>
      <c r="AQ402" s="31"/>
      <c r="AR402" s="31"/>
      <c r="AS402" s="31"/>
      <c r="AT402" s="31"/>
      <c r="AU402" s="31"/>
      <c r="AV402" s="31"/>
      <c r="AW402" s="31"/>
      <c r="AX402" s="31"/>
      <c r="AY402" s="31"/>
      <c r="AZ402" s="31"/>
      <c r="BA402" s="31"/>
      <c r="BB402" s="31"/>
      <c r="BC402" s="31"/>
      <c r="BD402" s="31"/>
      <c r="BE402" s="31"/>
      <c r="BF402" s="31"/>
      <c r="BG402" s="31"/>
    </row>
    <row r="403" spans="12:59" ht="15.75">
      <c r="L403" s="2"/>
      <c r="M403" s="2"/>
      <c r="N403" s="2"/>
      <c r="O403" s="2"/>
      <c r="P403" s="31"/>
      <c r="Q403" s="2"/>
      <c r="R403" s="31"/>
      <c r="S403" s="2"/>
      <c r="T403" s="31"/>
      <c r="U403" s="31"/>
      <c r="V403" s="31"/>
      <c r="W403" s="31"/>
      <c r="X403" s="31"/>
      <c r="Y403" s="31"/>
      <c r="Z403" s="31"/>
      <c r="AA403" s="31"/>
      <c r="AB403" s="31"/>
      <c r="AC403" s="31"/>
      <c r="AD403" s="31"/>
      <c r="AE403" s="31"/>
      <c r="AF403" s="31"/>
      <c r="AG403" s="31"/>
      <c r="AH403" s="31"/>
      <c r="AI403" s="31"/>
      <c r="AJ403" s="31"/>
      <c r="AK403" s="31"/>
      <c r="AL403" s="31"/>
      <c r="AM403" s="31"/>
      <c r="AN403" s="31"/>
      <c r="AO403" s="31"/>
      <c r="AP403" s="31"/>
      <c r="AQ403" s="31"/>
      <c r="AR403" s="31"/>
      <c r="AS403" s="31"/>
      <c r="AT403" s="31"/>
      <c r="AU403" s="31"/>
      <c r="AV403" s="31"/>
      <c r="AW403" s="31"/>
      <c r="AX403" s="31"/>
      <c r="AY403" s="31"/>
      <c r="AZ403" s="31"/>
      <c r="BA403" s="31"/>
      <c r="BB403" s="31"/>
      <c r="BC403" s="31"/>
      <c r="BD403" s="31"/>
      <c r="BE403" s="31"/>
      <c r="BF403" s="31"/>
      <c r="BG403" s="31"/>
    </row>
    <row r="404" spans="12:59" ht="15.75">
      <c r="L404" s="2"/>
      <c r="M404" s="2"/>
      <c r="N404" s="2"/>
      <c r="O404" s="2"/>
      <c r="P404" s="31"/>
      <c r="Q404" s="2"/>
      <c r="R404" s="31"/>
      <c r="S404" s="2"/>
      <c r="T404" s="31"/>
      <c r="U404" s="31"/>
      <c r="V404" s="31"/>
      <c r="W404" s="31"/>
      <c r="X404" s="31"/>
      <c r="Y404" s="31"/>
      <c r="Z404" s="31"/>
      <c r="AA404" s="31"/>
      <c r="AB404" s="31"/>
      <c r="AC404" s="31"/>
      <c r="AD404" s="31"/>
      <c r="AE404" s="31"/>
      <c r="AF404" s="31"/>
      <c r="AG404" s="31"/>
      <c r="AH404" s="31"/>
      <c r="AI404" s="31"/>
      <c r="AJ404" s="31"/>
      <c r="AK404" s="31"/>
      <c r="AL404" s="31"/>
      <c r="AM404" s="31"/>
      <c r="AN404" s="31"/>
      <c r="AO404" s="31"/>
      <c r="AP404" s="31"/>
      <c r="AQ404" s="31"/>
      <c r="AR404" s="31"/>
      <c r="AS404" s="31"/>
      <c r="AT404" s="31"/>
      <c r="AU404" s="31"/>
      <c r="AV404" s="31"/>
      <c r="AW404" s="31"/>
      <c r="AX404" s="31"/>
      <c r="AY404" s="31"/>
      <c r="AZ404" s="31"/>
      <c r="BA404" s="31"/>
      <c r="BB404" s="31"/>
      <c r="BC404" s="31"/>
      <c r="BD404" s="31"/>
      <c r="BE404" s="31"/>
      <c r="BF404" s="31"/>
      <c r="BG404" s="31"/>
    </row>
    <row r="405" spans="12:59" ht="15.75">
      <c r="L405" s="2"/>
      <c r="M405" s="2"/>
      <c r="N405" s="2"/>
      <c r="O405" s="2"/>
      <c r="P405" s="31"/>
      <c r="Q405" s="2"/>
      <c r="R405" s="31"/>
      <c r="S405" s="2"/>
      <c r="T405" s="31"/>
      <c r="U405" s="31"/>
      <c r="V405" s="31"/>
      <c r="W405" s="31"/>
      <c r="X405" s="31"/>
      <c r="Y405" s="31"/>
      <c r="Z405" s="31"/>
      <c r="AA405" s="31"/>
      <c r="AB405" s="31"/>
      <c r="AC405" s="31"/>
      <c r="AD405" s="31"/>
      <c r="AE405" s="31"/>
      <c r="AF405" s="31"/>
      <c r="AG405" s="31"/>
      <c r="AH405" s="31"/>
      <c r="AI405" s="31"/>
      <c r="AJ405" s="31"/>
      <c r="AK405" s="31"/>
      <c r="AL405" s="31"/>
      <c r="AM405" s="31"/>
      <c r="AN405" s="31"/>
      <c r="AO405" s="31"/>
      <c r="AP405" s="31"/>
      <c r="AQ405" s="31"/>
      <c r="AR405" s="31"/>
      <c r="AS405" s="31"/>
      <c r="AT405" s="31"/>
      <c r="AU405" s="31"/>
      <c r="AV405" s="31"/>
      <c r="AW405" s="31"/>
      <c r="AX405" s="31"/>
      <c r="AY405" s="31"/>
      <c r="AZ405" s="31"/>
      <c r="BA405" s="31"/>
      <c r="BB405" s="31"/>
      <c r="BC405" s="31"/>
      <c r="BD405" s="31"/>
      <c r="BE405" s="31"/>
      <c r="BF405" s="31"/>
      <c r="BG405" s="31"/>
    </row>
    <row r="406" spans="12:59" ht="15.75">
      <c r="L406" s="2"/>
      <c r="M406" s="2"/>
      <c r="N406" s="2"/>
      <c r="O406" s="2"/>
      <c r="P406" s="31"/>
      <c r="Q406" s="2"/>
      <c r="R406" s="31"/>
      <c r="S406" s="2"/>
      <c r="T406" s="31"/>
      <c r="U406" s="31"/>
      <c r="V406" s="31"/>
      <c r="W406" s="31"/>
      <c r="X406" s="31"/>
      <c r="Y406" s="31"/>
      <c r="Z406" s="31"/>
      <c r="AA406" s="31"/>
      <c r="AB406" s="31"/>
      <c r="AC406" s="31"/>
      <c r="AD406" s="31"/>
      <c r="AE406" s="31"/>
      <c r="AF406" s="31"/>
      <c r="AG406" s="31"/>
      <c r="AH406" s="31"/>
      <c r="AI406" s="31"/>
      <c r="AJ406" s="31"/>
      <c r="AK406" s="31"/>
      <c r="AL406" s="31"/>
      <c r="AM406" s="31"/>
      <c r="AN406" s="31"/>
      <c r="AO406" s="31"/>
      <c r="AP406" s="31"/>
      <c r="AQ406" s="31"/>
      <c r="AR406" s="31"/>
      <c r="AS406" s="31"/>
      <c r="AT406" s="31"/>
      <c r="AU406" s="31"/>
      <c r="AV406" s="31"/>
      <c r="AW406" s="31"/>
      <c r="AX406" s="31"/>
      <c r="AY406" s="31"/>
      <c r="AZ406" s="31"/>
      <c r="BA406" s="31"/>
      <c r="BB406" s="31"/>
      <c r="BC406" s="31"/>
      <c r="BD406" s="31"/>
      <c r="BE406" s="31"/>
      <c r="BF406" s="31"/>
      <c r="BG406" s="31"/>
    </row>
    <row r="407" spans="12:59" ht="15.75">
      <c r="L407" s="2"/>
      <c r="M407" s="2"/>
      <c r="N407" s="2"/>
      <c r="O407" s="2"/>
      <c r="P407" s="31"/>
      <c r="Q407" s="2"/>
      <c r="R407" s="31"/>
      <c r="S407" s="2"/>
      <c r="T407" s="31"/>
      <c r="U407" s="31"/>
      <c r="V407" s="31"/>
      <c r="W407" s="31"/>
      <c r="X407" s="31"/>
      <c r="Y407" s="31"/>
      <c r="Z407" s="31"/>
      <c r="AA407" s="31"/>
      <c r="AB407" s="31"/>
      <c r="AC407" s="31"/>
      <c r="AD407" s="31"/>
      <c r="AE407" s="31"/>
      <c r="AF407" s="31"/>
      <c r="AG407" s="31"/>
      <c r="AH407" s="31"/>
      <c r="AI407" s="31"/>
      <c r="AJ407" s="31"/>
      <c r="AK407" s="31"/>
      <c r="AL407" s="31"/>
      <c r="AM407" s="31"/>
      <c r="AN407" s="31"/>
      <c r="AO407" s="31"/>
      <c r="AP407" s="31"/>
      <c r="AQ407" s="31"/>
      <c r="AR407" s="31"/>
      <c r="AS407" s="31"/>
      <c r="AT407" s="31"/>
      <c r="AU407" s="31"/>
      <c r="AV407" s="31"/>
      <c r="AW407" s="31"/>
      <c r="AX407" s="31"/>
      <c r="AY407" s="31"/>
      <c r="AZ407" s="31"/>
      <c r="BA407" s="31"/>
      <c r="BB407" s="31"/>
      <c r="BC407" s="31"/>
      <c r="BD407" s="31"/>
      <c r="BE407" s="31"/>
      <c r="BF407" s="31"/>
      <c r="BG407" s="31"/>
    </row>
    <row r="408" spans="12:59" ht="15.75">
      <c r="L408" s="2"/>
      <c r="M408" s="2"/>
      <c r="N408" s="2"/>
      <c r="O408" s="2"/>
      <c r="P408" s="31"/>
      <c r="Q408" s="2"/>
      <c r="R408" s="31"/>
      <c r="S408" s="2"/>
      <c r="T408" s="31"/>
      <c r="U408" s="31"/>
      <c r="V408" s="31"/>
      <c r="W408" s="31"/>
      <c r="X408" s="31"/>
      <c r="Y408" s="31"/>
      <c r="Z408" s="31"/>
      <c r="AA408" s="31"/>
      <c r="AB408" s="31"/>
      <c r="AC408" s="31"/>
      <c r="AD408" s="31"/>
      <c r="AE408" s="31"/>
      <c r="AF408" s="31"/>
      <c r="AG408" s="31"/>
      <c r="AH408" s="31"/>
      <c r="AI408" s="31"/>
      <c r="AJ408" s="31"/>
      <c r="AK408" s="31"/>
      <c r="AL408" s="31"/>
      <c r="AM408" s="31"/>
      <c r="AN408" s="31"/>
      <c r="AO408" s="31"/>
      <c r="AP408" s="31"/>
      <c r="AQ408" s="31"/>
      <c r="AR408" s="31"/>
      <c r="AS408" s="31"/>
      <c r="AT408" s="31"/>
      <c r="AU408" s="31"/>
      <c r="AV408" s="31"/>
      <c r="AW408" s="31"/>
      <c r="AX408" s="31"/>
      <c r="AY408" s="31"/>
      <c r="AZ408" s="31"/>
      <c r="BA408" s="31"/>
      <c r="BB408" s="31"/>
      <c r="BC408" s="31"/>
      <c r="BD408" s="31"/>
      <c r="BE408" s="31"/>
      <c r="BF408" s="31"/>
      <c r="BG408" s="31"/>
    </row>
    <row r="409" spans="12:59" ht="15.75">
      <c r="L409" s="2"/>
      <c r="M409" s="2"/>
      <c r="N409" s="2"/>
      <c r="O409" s="2"/>
      <c r="P409" s="31"/>
      <c r="Q409" s="2"/>
      <c r="R409" s="31"/>
      <c r="S409" s="2"/>
      <c r="T409" s="31"/>
      <c r="U409" s="31"/>
      <c r="V409" s="31"/>
      <c r="W409" s="31"/>
      <c r="X409" s="31"/>
      <c r="Y409" s="31"/>
      <c r="Z409" s="31"/>
      <c r="AA409" s="31"/>
      <c r="AB409" s="31"/>
      <c r="AC409" s="31"/>
      <c r="AD409" s="31"/>
      <c r="AE409" s="31"/>
      <c r="AF409" s="31"/>
      <c r="AG409" s="31"/>
      <c r="AH409" s="31"/>
      <c r="AI409" s="31"/>
      <c r="AJ409" s="31"/>
      <c r="AK409" s="31"/>
      <c r="AL409" s="31"/>
      <c r="AM409" s="31"/>
      <c r="AN409" s="31"/>
      <c r="AO409" s="31"/>
      <c r="AP409" s="31"/>
      <c r="AQ409" s="31"/>
      <c r="AR409" s="31"/>
      <c r="AS409" s="31"/>
      <c r="AT409" s="31"/>
      <c r="AU409" s="31"/>
      <c r="AV409" s="31"/>
      <c r="AW409" s="31"/>
      <c r="AX409" s="31"/>
      <c r="AY409" s="31"/>
      <c r="AZ409" s="31"/>
      <c r="BA409" s="31"/>
      <c r="BB409" s="31"/>
      <c r="BC409" s="31"/>
      <c r="BD409" s="31"/>
      <c r="BE409" s="31"/>
      <c r="BF409" s="31"/>
      <c r="BG409" s="31"/>
    </row>
    <row r="410" spans="12:59" ht="15.75">
      <c r="L410" s="2"/>
      <c r="M410" s="2"/>
      <c r="N410" s="2"/>
      <c r="O410" s="2"/>
      <c r="P410" s="31"/>
      <c r="Q410" s="2"/>
      <c r="R410" s="31"/>
      <c r="S410" s="2"/>
      <c r="T410" s="31"/>
      <c r="U410" s="31"/>
      <c r="V410" s="31"/>
      <c r="W410" s="31"/>
      <c r="X410" s="31"/>
      <c r="Y410" s="31"/>
      <c r="Z410" s="31"/>
      <c r="AA410" s="31"/>
      <c r="AB410" s="31"/>
      <c r="AC410" s="31"/>
      <c r="AD410" s="31"/>
      <c r="AE410" s="31"/>
      <c r="AF410" s="31"/>
      <c r="AG410" s="31"/>
      <c r="AH410" s="31"/>
      <c r="AI410" s="31"/>
      <c r="AJ410" s="31"/>
      <c r="AK410" s="31"/>
      <c r="AL410" s="31"/>
      <c r="AM410" s="31"/>
      <c r="AN410" s="31"/>
      <c r="AO410" s="31"/>
      <c r="AP410" s="31"/>
      <c r="AQ410" s="31"/>
      <c r="AR410" s="31"/>
      <c r="AS410" s="31"/>
      <c r="AT410" s="31"/>
      <c r="AU410" s="31"/>
      <c r="AV410" s="31"/>
      <c r="AW410" s="31"/>
      <c r="AX410" s="31"/>
      <c r="AY410" s="31"/>
      <c r="AZ410" s="31"/>
      <c r="BA410" s="31"/>
      <c r="BB410" s="31"/>
      <c r="BC410" s="31"/>
      <c r="BD410" s="31"/>
      <c r="BE410" s="31"/>
      <c r="BF410" s="31"/>
      <c r="BG410" s="31"/>
    </row>
    <row r="411" spans="12:59" ht="15.75">
      <c r="L411" s="2"/>
      <c r="M411" s="2"/>
      <c r="N411" s="2"/>
      <c r="O411" s="2"/>
      <c r="P411" s="31"/>
      <c r="Q411" s="2"/>
      <c r="R411" s="31"/>
      <c r="S411" s="2"/>
      <c r="T411" s="31"/>
      <c r="U411" s="31"/>
      <c r="V411" s="31"/>
      <c r="W411" s="31"/>
      <c r="X411" s="31"/>
      <c r="Y411" s="31"/>
      <c r="Z411" s="31"/>
      <c r="AA411" s="31"/>
      <c r="AB411" s="31"/>
      <c r="AC411" s="31"/>
      <c r="AD411" s="31"/>
      <c r="AE411" s="31"/>
      <c r="AF411" s="31"/>
      <c r="AG411" s="31"/>
      <c r="AH411" s="31"/>
      <c r="AI411" s="31"/>
      <c r="AJ411" s="31"/>
      <c r="AK411" s="31"/>
      <c r="AL411" s="31"/>
      <c r="AM411" s="31"/>
      <c r="AN411" s="31"/>
      <c r="AO411" s="31"/>
      <c r="AP411" s="31"/>
      <c r="AQ411" s="31"/>
      <c r="AR411" s="31"/>
      <c r="AS411" s="31"/>
      <c r="AT411" s="31"/>
      <c r="AU411" s="31"/>
      <c r="AV411" s="31"/>
      <c r="AW411" s="31"/>
      <c r="AX411" s="31"/>
      <c r="AY411" s="31"/>
      <c r="AZ411" s="31"/>
      <c r="BA411" s="31"/>
      <c r="BB411" s="31"/>
      <c r="BC411" s="31"/>
      <c r="BD411" s="31"/>
      <c r="BE411" s="31"/>
      <c r="BF411" s="31"/>
      <c r="BG411" s="31"/>
    </row>
    <row r="412" spans="12:59" ht="15.75">
      <c r="L412" s="2"/>
      <c r="M412" s="2"/>
      <c r="N412" s="2"/>
      <c r="O412" s="2"/>
      <c r="P412" s="31"/>
      <c r="Q412" s="2"/>
      <c r="R412" s="31"/>
      <c r="S412" s="2"/>
      <c r="T412" s="31"/>
      <c r="U412" s="31"/>
      <c r="V412" s="31"/>
      <c r="W412" s="31"/>
      <c r="X412" s="31"/>
      <c r="Y412" s="31"/>
      <c r="Z412" s="31"/>
      <c r="AA412" s="31"/>
      <c r="AB412" s="31"/>
      <c r="AC412" s="31"/>
      <c r="AD412" s="31"/>
      <c r="AE412" s="31"/>
      <c r="AF412" s="31"/>
      <c r="AG412" s="31"/>
      <c r="AH412" s="31"/>
      <c r="AI412" s="31"/>
      <c r="AJ412" s="31"/>
      <c r="AK412" s="31"/>
      <c r="AL412" s="31"/>
      <c r="AM412" s="31"/>
      <c r="AN412" s="31"/>
      <c r="AO412" s="31"/>
      <c r="AP412" s="31"/>
      <c r="AQ412" s="31"/>
      <c r="AR412" s="31"/>
      <c r="AS412" s="31"/>
      <c r="AT412" s="31"/>
      <c r="AU412" s="31"/>
      <c r="AV412" s="31"/>
      <c r="AW412" s="31"/>
      <c r="AX412" s="31"/>
      <c r="AY412" s="31"/>
      <c r="AZ412" s="31"/>
      <c r="BA412" s="31"/>
      <c r="BB412" s="31"/>
      <c r="BC412" s="31"/>
      <c r="BD412" s="31"/>
      <c r="BE412" s="31"/>
      <c r="BF412" s="31"/>
      <c r="BG412" s="31"/>
    </row>
    <row r="413" spans="12:59" ht="15.75">
      <c r="L413" s="2"/>
      <c r="M413" s="2"/>
      <c r="N413" s="2"/>
      <c r="O413" s="2"/>
      <c r="P413" s="31"/>
      <c r="Q413" s="2"/>
      <c r="R413" s="31"/>
      <c r="S413" s="2"/>
      <c r="T413" s="31"/>
      <c r="U413" s="31"/>
      <c r="V413" s="31"/>
      <c r="W413" s="31"/>
      <c r="X413" s="31"/>
      <c r="Y413" s="31"/>
      <c r="Z413" s="31"/>
      <c r="AA413" s="31"/>
      <c r="AB413" s="31"/>
      <c r="AC413" s="31"/>
      <c r="AD413" s="31"/>
      <c r="AE413" s="31"/>
      <c r="AF413" s="31"/>
      <c r="AG413" s="31"/>
      <c r="AH413" s="31"/>
      <c r="AI413" s="31"/>
      <c r="AJ413" s="31"/>
      <c r="AK413" s="31"/>
      <c r="AL413" s="31"/>
      <c r="AM413" s="31"/>
      <c r="AN413" s="31"/>
      <c r="AO413" s="31"/>
      <c r="AP413" s="31"/>
      <c r="AQ413" s="31"/>
      <c r="AR413" s="31"/>
      <c r="AS413" s="31"/>
      <c r="AT413" s="31"/>
      <c r="AU413" s="31"/>
      <c r="AV413" s="31"/>
      <c r="AW413" s="31"/>
      <c r="AX413" s="31"/>
      <c r="AY413" s="31"/>
      <c r="AZ413" s="31"/>
      <c r="BA413" s="31"/>
      <c r="BB413" s="31"/>
      <c r="BC413" s="31"/>
      <c r="BD413" s="31"/>
      <c r="BE413" s="31"/>
      <c r="BF413" s="31"/>
      <c r="BG413" s="31"/>
    </row>
    <row r="414" spans="12:59" ht="15.75">
      <c r="L414" s="2"/>
      <c r="M414" s="2"/>
      <c r="N414" s="2"/>
      <c r="O414" s="2"/>
      <c r="P414" s="31"/>
      <c r="Q414" s="2"/>
      <c r="R414" s="31"/>
      <c r="S414" s="2"/>
      <c r="T414" s="31"/>
      <c r="U414" s="31"/>
      <c r="V414" s="31"/>
      <c r="W414" s="31"/>
      <c r="X414" s="31"/>
      <c r="Y414" s="31"/>
      <c r="Z414" s="31"/>
      <c r="AA414" s="31"/>
      <c r="AB414" s="31"/>
      <c r="AC414" s="31"/>
      <c r="AD414" s="31"/>
      <c r="AE414" s="31"/>
      <c r="AF414" s="31"/>
      <c r="AG414" s="31"/>
      <c r="AH414" s="31"/>
      <c r="AI414" s="31"/>
      <c r="AJ414" s="31"/>
      <c r="AK414" s="31"/>
      <c r="AL414" s="31"/>
      <c r="AM414" s="31"/>
      <c r="AN414" s="31"/>
      <c r="AO414" s="31"/>
      <c r="AP414" s="31"/>
      <c r="AQ414" s="31"/>
      <c r="AR414" s="31"/>
      <c r="AS414" s="31"/>
      <c r="AT414" s="31"/>
      <c r="AU414" s="31"/>
      <c r="AV414" s="31"/>
      <c r="AW414" s="31"/>
      <c r="AX414" s="31"/>
      <c r="AY414" s="31"/>
      <c r="AZ414" s="31"/>
      <c r="BA414" s="31"/>
      <c r="BB414" s="31"/>
      <c r="BC414" s="31"/>
      <c r="BD414" s="31"/>
      <c r="BE414" s="31"/>
      <c r="BF414" s="31"/>
      <c r="BG414" s="31"/>
    </row>
    <row r="415" spans="12:59" ht="15.75">
      <c r="L415" s="2"/>
      <c r="M415" s="2"/>
      <c r="N415" s="2"/>
      <c r="O415" s="2"/>
      <c r="P415" s="31"/>
      <c r="Q415" s="2"/>
      <c r="R415" s="31"/>
      <c r="S415" s="2"/>
      <c r="T415" s="31"/>
      <c r="U415" s="31"/>
      <c r="V415" s="31"/>
      <c r="W415" s="31"/>
      <c r="X415" s="31"/>
      <c r="Y415" s="31"/>
      <c r="Z415" s="31"/>
      <c r="AA415" s="31"/>
      <c r="AB415" s="31"/>
      <c r="AC415" s="31"/>
      <c r="AD415" s="31"/>
      <c r="AE415" s="31"/>
      <c r="AF415" s="31"/>
      <c r="AG415" s="31"/>
      <c r="AH415" s="31"/>
      <c r="AI415" s="31"/>
      <c r="AJ415" s="31"/>
      <c r="AK415" s="31"/>
      <c r="AL415" s="31"/>
      <c r="AM415" s="31"/>
      <c r="AN415" s="31"/>
      <c r="AO415" s="31"/>
      <c r="AP415" s="31"/>
      <c r="AQ415" s="31"/>
      <c r="AR415" s="31"/>
      <c r="AS415" s="31"/>
      <c r="AT415" s="31"/>
      <c r="AU415" s="31"/>
      <c r="AV415" s="31"/>
      <c r="AW415" s="31"/>
      <c r="AX415" s="31"/>
      <c r="AY415" s="31"/>
      <c r="AZ415" s="31"/>
      <c r="BA415" s="31"/>
      <c r="BB415" s="31"/>
      <c r="BC415" s="31"/>
      <c r="BD415" s="31"/>
      <c r="BE415" s="31"/>
      <c r="BF415" s="31"/>
      <c r="BG415" s="31"/>
    </row>
    <row r="416" spans="12:59" ht="15.75">
      <c r="L416" s="2"/>
      <c r="M416" s="2"/>
      <c r="N416" s="2"/>
      <c r="O416" s="2"/>
      <c r="P416" s="31"/>
      <c r="Q416" s="2"/>
      <c r="R416" s="31"/>
      <c r="S416" s="2"/>
      <c r="T416" s="31"/>
      <c r="U416" s="31"/>
      <c r="V416" s="31"/>
      <c r="W416" s="31"/>
      <c r="X416" s="31"/>
      <c r="Y416" s="31"/>
      <c r="Z416" s="31"/>
      <c r="AA416" s="31"/>
      <c r="AB416" s="31"/>
      <c r="AC416" s="31"/>
      <c r="AD416" s="31"/>
      <c r="AE416" s="31"/>
      <c r="AF416" s="31"/>
      <c r="AG416" s="31"/>
      <c r="AH416" s="31"/>
      <c r="AI416" s="31"/>
      <c r="AJ416" s="31"/>
      <c r="AK416" s="31"/>
      <c r="AL416" s="31"/>
      <c r="AM416" s="31"/>
      <c r="AN416" s="31"/>
      <c r="AO416" s="31"/>
      <c r="AP416" s="31"/>
      <c r="AQ416" s="31"/>
      <c r="AR416" s="31"/>
      <c r="AS416" s="31"/>
      <c r="AT416" s="31"/>
      <c r="AU416" s="31"/>
      <c r="AV416" s="31"/>
      <c r="AW416" s="31"/>
      <c r="AX416" s="31"/>
      <c r="AY416" s="31"/>
      <c r="AZ416" s="31"/>
      <c r="BA416" s="31"/>
      <c r="BB416" s="31"/>
      <c r="BC416" s="31"/>
      <c r="BD416" s="31"/>
      <c r="BE416" s="31"/>
      <c r="BF416" s="31"/>
      <c r="BG416" s="31"/>
    </row>
    <row r="417" spans="12:59" ht="15.75">
      <c r="L417" s="2"/>
      <c r="M417" s="2"/>
      <c r="N417" s="2"/>
      <c r="O417" s="2"/>
      <c r="P417" s="31"/>
      <c r="Q417" s="2"/>
      <c r="R417" s="31"/>
      <c r="S417" s="2"/>
      <c r="T417" s="31"/>
      <c r="U417" s="31"/>
      <c r="V417" s="31"/>
      <c r="W417" s="31"/>
      <c r="X417" s="31"/>
      <c r="Y417" s="31"/>
      <c r="Z417" s="31"/>
      <c r="AA417" s="31"/>
      <c r="AB417" s="31"/>
      <c r="AC417" s="31"/>
      <c r="AD417" s="31"/>
      <c r="AE417" s="31"/>
      <c r="AF417" s="31"/>
      <c r="AG417" s="31"/>
      <c r="AH417" s="31"/>
      <c r="AI417" s="31"/>
      <c r="AJ417" s="31"/>
      <c r="AK417" s="31"/>
      <c r="AL417" s="31"/>
      <c r="AM417" s="31"/>
      <c r="AN417" s="31"/>
      <c r="AO417" s="31"/>
      <c r="AP417" s="31"/>
      <c r="AQ417" s="31"/>
      <c r="AR417" s="31"/>
      <c r="AS417" s="31"/>
      <c r="AT417" s="31"/>
      <c r="AU417" s="31"/>
      <c r="AV417" s="31"/>
      <c r="AW417" s="31"/>
      <c r="AX417" s="31"/>
      <c r="AY417" s="31"/>
      <c r="AZ417" s="31"/>
      <c r="BA417" s="31"/>
      <c r="BB417" s="31"/>
      <c r="BC417" s="31"/>
      <c r="BD417" s="31"/>
      <c r="BE417" s="31"/>
      <c r="BF417" s="31"/>
      <c r="BG417" s="31"/>
    </row>
    <row r="418" spans="12:59" ht="15.75">
      <c r="L418" s="2"/>
      <c r="M418" s="2"/>
      <c r="N418" s="2"/>
      <c r="O418" s="2"/>
      <c r="P418" s="31"/>
      <c r="Q418" s="2"/>
      <c r="R418" s="31"/>
      <c r="S418" s="2"/>
      <c r="T418" s="31"/>
      <c r="U418" s="31"/>
      <c r="V418" s="31"/>
      <c r="W418" s="31"/>
      <c r="X418" s="31"/>
      <c r="Y418" s="31"/>
      <c r="Z418" s="31"/>
      <c r="AA418" s="31"/>
      <c r="AB418" s="31"/>
      <c r="AC418" s="31"/>
      <c r="AD418" s="31"/>
      <c r="AE418" s="31"/>
      <c r="AF418" s="31"/>
      <c r="AG418" s="31"/>
      <c r="AH418" s="31"/>
      <c r="AI418" s="31"/>
      <c r="AJ418" s="31"/>
      <c r="AK418" s="31"/>
      <c r="AL418" s="31"/>
      <c r="AM418" s="31"/>
      <c r="AN418" s="31"/>
      <c r="AO418" s="31"/>
      <c r="AP418" s="31"/>
      <c r="AQ418" s="31"/>
      <c r="AR418" s="31"/>
      <c r="AS418" s="31"/>
      <c r="AT418" s="31"/>
      <c r="AU418" s="31"/>
      <c r="AV418" s="31"/>
      <c r="AW418" s="31"/>
      <c r="AX418" s="31"/>
      <c r="AY418" s="31"/>
      <c r="AZ418" s="31"/>
      <c r="BA418" s="31"/>
      <c r="BB418" s="31"/>
      <c r="BC418" s="31"/>
      <c r="BD418" s="31"/>
      <c r="BE418" s="31"/>
      <c r="BF418" s="31"/>
      <c r="BG418" s="31"/>
    </row>
    <row r="419" spans="12:59" ht="15.75">
      <c r="L419" s="2"/>
      <c r="M419" s="2"/>
      <c r="N419" s="2"/>
      <c r="O419" s="2"/>
      <c r="P419" s="31"/>
      <c r="Q419" s="2"/>
      <c r="R419" s="31"/>
      <c r="S419" s="2"/>
      <c r="T419" s="31"/>
      <c r="U419" s="31"/>
      <c r="V419" s="31"/>
      <c r="W419" s="31"/>
      <c r="X419" s="31"/>
      <c r="Y419" s="31"/>
      <c r="Z419" s="31"/>
      <c r="AA419" s="31"/>
      <c r="AB419" s="31"/>
      <c r="AC419" s="31"/>
      <c r="AD419" s="31"/>
      <c r="AE419" s="31"/>
      <c r="AF419" s="31"/>
      <c r="AG419" s="31"/>
      <c r="AH419" s="31"/>
      <c r="AI419" s="31"/>
      <c r="AJ419" s="31"/>
      <c r="AK419" s="31"/>
      <c r="AL419" s="31"/>
      <c r="AM419" s="31"/>
      <c r="AN419" s="31"/>
      <c r="AO419" s="31"/>
      <c r="AP419" s="31"/>
      <c r="AQ419" s="31"/>
      <c r="AR419" s="31"/>
      <c r="AS419" s="31"/>
      <c r="AT419" s="31"/>
      <c r="AU419" s="31"/>
      <c r="AV419" s="31"/>
      <c r="AW419" s="31"/>
      <c r="AX419" s="31"/>
      <c r="AY419" s="31"/>
      <c r="AZ419" s="31"/>
      <c r="BA419" s="31"/>
      <c r="BB419" s="31"/>
      <c r="BC419" s="31"/>
      <c r="BD419" s="31"/>
      <c r="BE419" s="31"/>
      <c r="BF419" s="31"/>
      <c r="BG419" s="31"/>
    </row>
    <row r="420" spans="12:59" ht="15.75">
      <c r="L420" s="2"/>
      <c r="M420" s="2"/>
      <c r="N420" s="2"/>
      <c r="O420" s="2"/>
      <c r="P420" s="31"/>
      <c r="Q420" s="2"/>
      <c r="R420" s="31"/>
      <c r="S420" s="2"/>
      <c r="T420" s="31"/>
      <c r="U420" s="31"/>
      <c r="V420" s="31"/>
      <c r="W420" s="31"/>
      <c r="X420" s="31"/>
      <c r="Y420" s="31"/>
      <c r="Z420" s="31"/>
      <c r="AA420" s="31"/>
      <c r="AB420" s="31"/>
      <c r="AC420" s="31"/>
      <c r="AD420" s="31"/>
      <c r="AE420" s="31"/>
      <c r="AF420" s="31"/>
      <c r="AG420" s="31"/>
      <c r="AH420" s="31"/>
      <c r="AI420" s="31"/>
      <c r="AJ420" s="31"/>
      <c r="AK420" s="31"/>
      <c r="AL420" s="31"/>
      <c r="AM420" s="31"/>
      <c r="AN420" s="31"/>
      <c r="AO420" s="31"/>
      <c r="AP420" s="31"/>
      <c r="AQ420" s="31"/>
      <c r="AR420" s="31"/>
      <c r="AS420" s="31"/>
      <c r="AT420" s="31"/>
      <c r="AU420" s="31"/>
      <c r="AV420" s="31"/>
      <c r="AW420" s="31"/>
      <c r="AX420" s="31"/>
      <c r="AY420" s="31"/>
      <c r="AZ420" s="31"/>
      <c r="BA420" s="31"/>
      <c r="BB420" s="31"/>
      <c r="BC420" s="31"/>
      <c r="BD420" s="31"/>
      <c r="BE420" s="31"/>
      <c r="BF420" s="31"/>
      <c r="BG420" s="31"/>
    </row>
    <row r="421" spans="12:59" ht="15.75">
      <c r="L421" s="2"/>
      <c r="M421" s="2"/>
      <c r="N421" s="2"/>
      <c r="O421" s="2"/>
      <c r="P421" s="31"/>
      <c r="Q421" s="2"/>
      <c r="R421" s="31"/>
      <c r="S421" s="2"/>
      <c r="T421" s="31"/>
      <c r="U421" s="31"/>
      <c r="V421" s="31"/>
      <c r="W421" s="31"/>
      <c r="X421" s="31"/>
      <c r="Y421" s="31"/>
      <c r="Z421" s="31"/>
      <c r="AA421" s="31"/>
      <c r="AB421" s="31"/>
      <c r="AC421" s="31"/>
      <c r="AD421" s="31"/>
      <c r="AE421" s="31"/>
      <c r="AF421" s="31"/>
      <c r="AG421" s="31"/>
      <c r="AH421" s="31"/>
      <c r="AI421" s="31"/>
      <c r="AJ421" s="31"/>
      <c r="AK421" s="31"/>
      <c r="AL421" s="31"/>
      <c r="AM421" s="31"/>
      <c r="AN421" s="31"/>
      <c r="AO421" s="31"/>
      <c r="AP421" s="31"/>
      <c r="AQ421" s="31"/>
      <c r="AR421" s="31"/>
      <c r="AS421" s="31"/>
      <c r="AT421" s="31"/>
      <c r="AU421" s="31"/>
      <c r="AV421" s="31"/>
      <c r="AW421" s="31"/>
      <c r="AX421" s="31"/>
      <c r="AY421" s="31"/>
      <c r="AZ421" s="31"/>
      <c r="BA421" s="31"/>
      <c r="BB421" s="31"/>
      <c r="BC421" s="31"/>
      <c r="BD421" s="31"/>
      <c r="BE421" s="31"/>
      <c r="BF421" s="31"/>
      <c r="BG421" s="31"/>
    </row>
    <row r="422" spans="12:59" ht="15.75">
      <c r="L422" s="2"/>
      <c r="M422" s="2"/>
      <c r="N422" s="2"/>
      <c r="O422" s="2"/>
      <c r="P422" s="31"/>
      <c r="Q422" s="2"/>
      <c r="R422" s="31"/>
      <c r="S422" s="2"/>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31"/>
      <c r="AR422" s="31"/>
      <c r="AS422" s="31"/>
      <c r="AT422" s="31"/>
      <c r="AU422" s="31"/>
      <c r="AV422" s="31"/>
      <c r="AW422" s="31"/>
      <c r="AX422" s="31"/>
      <c r="AY422" s="31"/>
      <c r="AZ422" s="31"/>
      <c r="BA422" s="31"/>
      <c r="BB422" s="31"/>
      <c r="BC422" s="31"/>
      <c r="BD422" s="31"/>
      <c r="BE422" s="31"/>
      <c r="BF422" s="31"/>
      <c r="BG422" s="31"/>
    </row>
    <row r="423" spans="12:59" ht="15.75">
      <c r="L423" s="2"/>
      <c r="M423" s="2"/>
      <c r="N423" s="2"/>
      <c r="O423" s="2"/>
      <c r="P423" s="31"/>
      <c r="Q423" s="2"/>
      <c r="R423" s="31"/>
      <c r="S423" s="2"/>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31"/>
      <c r="AR423" s="31"/>
      <c r="AS423" s="31"/>
      <c r="AT423" s="31"/>
      <c r="AU423" s="31"/>
      <c r="AV423" s="31"/>
      <c r="AW423" s="31"/>
      <c r="AX423" s="31"/>
      <c r="AY423" s="31"/>
      <c r="AZ423" s="31"/>
      <c r="BA423" s="31"/>
      <c r="BB423" s="31"/>
      <c r="BC423" s="31"/>
      <c r="BD423" s="31"/>
      <c r="BE423" s="31"/>
      <c r="BF423" s="31"/>
      <c r="BG423" s="31"/>
    </row>
    <row r="424" spans="12:59" ht="15.75">
      <c r="L424" s="2"/>
      <c r="M424" s="2"/>
      <c r="N424" s="2"/>
      <c r="O424" s="2"/>
      <c r="P424" s="31"/>
      <c r="Q424" s="2"/>
      <c r="R424" s="31"/>
      <c r="S424" s="2"/>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31"/>
      <c r="AR424" s="31"/>
      <c r="AS424" s="31"/>
      <c r="AT424" s="31"/>
      <c r="AU424" s="31"/>
      <c r="AV424" s="31"/>
      <c r="AW424" s="31"/>
      <c r="AX424" s="31"/>
      <c r="AY424" s="31"/>
      <c r="AZ424" s="31"/>
      <c r="BA424" s="31"/>
      <c r="BB424" s="31"/>
      <c r="BC424" s="31"/>
      <c r="BD424" s="31"/>
      <c r="BE424" s="31"/>
      <c r="BF424" s="31"/>
      <c r="BG424" s="31"/>
    </row>
    <row r="425" spans="12:59" ht="15.75">
      <c r="L425" s="2"/>
      <c r="M425" s="2"/>
      <c r="N425" s="2"/>
      <c r="O425" s="2"/>
      <c r="P425" s="31"/>
      <c r="Q425" s="2"/>
      <c r="R425" s="31"/>
      <c r="S425" s="2"/>
      <c r="T425" s="31"/>
      <c r="U425" s="31"/>
      <c r="V425" s="31"/>
      <c r="W425" s="31"/>
      <c r="X425" s="31"/>
      <c r="Y425" s="31"/>
      <c r="Z425" s="31"/>
      <c r="AA425" s="31"/>
      <c r="AB425" s="31"/>
      <c r="AC425" s="31"/>
      <c r="AD425" s="31"/>
      <c r="AE425" s="31"/>
      <c r="AF425" s="31"/>
      <c r="AG425" s="31"/>
      <c r="AH425" s="31"/>
      <c r="AI425" s="31"/>
      <c r="AJ425" s="31"/>
      <c r="AK425" s="31"/>
      <c r="AL425" s="31"/>
      <c r="AM425" s="31"/>
      <c r="AN425" s="31"/>
      <c r="AO425" s="31"/>
      <c r="AP425" s="31"/>
      <c r="AQ425" s="31"/>
      <c r="AR425" s="31"/>
      <c r="AS425" s="31"/>
      <c r="AT425" s="31"/>
      <c r="AU425" s="31"/>
      <c r="AV425" s="31"/>
      <c r="AW425" s="31"/>
      <c r="AX425" s="31"/>
      <c r="AY425" s="31"/>
      <c r="AZ425" s="31"/>
      <c r="BA425" s="31"/>
      <c r="BB425" s="31"/>
      <c r="BC425" s="31"/>
      <c r="BD425" s="31"/>
      <c r="BE425" s="31"/>
      <c r="BF425" s="31"/>
      <c r="BG425" s="31"/>
    </row>
    <row r="426" spans="12:59" ht="15.75">
      <c r="L426" s="2"/>
      <c r="M426" s="2"/>
      <c r="N426" s="2"/>
      <c r="O426" s="2"/>
      <c r="P426" s="31"/>
      <c r="Q426" s="2"/>
      <c r="R426" s="31"/>
      <c r="S426" s="2"/>
      <c r="T426" s="31"/>
      <c r="U426" s="31"/>
      <c r="V426" s="31"/>
      <c r="W426" s="31"/>
      <c r="X426" s="31"/>
      <c r="Y426" s="31"/>
      <c r="Z426" s="31"/>
      <c r="AA426" s="31"/>
      <c r="AB426" s="31"/>
      <c r="AC426" s="31"/>
      <c r="AD426" s="31"/>
      <c r="AE426" s="31"/>
      <c r="AF426" s="31"/>
      <c r="AG426" s="31"/>
      <c r="AH426" s="31"/>
      <c r="AI426" s="31"/>
      <c r="AJ426" s="31"/>
      <c r="AK426" s="31"/>
      <c r="AL426" s="31"/>
      <c r="AM426" s="31"/>
      <c r="AN426" s="31"/>
      <c r="AO426" s="31"/>
      <c r="AP426" s="31"/>
      <c r="AQ426" s="31"/>
      <c r="AR426" s="31"/>
      <c r="AS426" s="31"/>
      <c r="AT426" s="31"/>
      <c r="AU426" s="31"/>
      <c r="AV426" s="31"/>
      <c r="AW426" s="31"/>
      <c r="AX426" s="31"/>
      <c r="AY426" s="31"/>
      <c r="AZ426" s="31"/>
      <c r="BA426" s="31"/>
      <c r="BB426" s="31"/>
      <c r="BC426" s="31"/>
      <c r="BD426" s="31"/>
      <c r="BE426" s="31"/>
      <c r="BF426" s="31"/>
      <c r="BG426" s="31"/>
    </row>
    <row r="427" spans="12:59" ht="15.75">
      <c r="L427" s="2"/>
      <c r="M427" s="2"/>
      <c r="N427" s="2"/>
      <c r="O427" s="2"/>
      <c r="P427" s="31"/>
      <c r="Q427" s="2"/>
      <c r="R427" s="31"/>
      <c r="S427" s="2"/>
      <c r="T427" s="31"/>
      <c r="U427" s="31"/>
      <c r="V427" s="31"/>
      <c r="W427" s="31"/>
      <c r="X427" s="31"/>
      <c r="Y427" s="31"/>
      <c r="Z427" s="31"/>
      <c r="AA427" s="31"/>
      <c r="AB427" s="31"/>
      <c r="AC427" s="31"/>
      <c r="AD427" s="31"/>
      <c r="AE427" s="31"/>
      <c r="AF427" s="31"/>
      <c r="AG427" s="31"/>
      <c r="AH427" s="31"/>
      <c r="AI427" s="31"/>
      <c r="AJ427" s="31"/>
      <c r="AK427" s="31"/>
      <c r="AL427" s="31"/>
      <c r="AM427" s="31"/>
      <c r="AN427" s="31"/>
      <c r="AO427" s="31"/>
      <c r="AP427" s="31"/>
      <c r="AQ427" s="31"/>
      <c r="AR427" s="31"/>
      <c r="AS427" s="31"/>
      <c r="AT427" s="31"/>
      <c r="AU427" s="31"/>
      <c r="AV427" s="31"/>
      <c r="AW427" s="31"/>
      <c r="AX427" s="31"/>
      <c r="AY427" s="31"/>
      <c r="AZ427" s="31"/>
      <c r="BA427" s="31"/>
      <c r="BB427" s="31"/>
      <c r="BC427" s="31"/>
      <c r="BD427" s="31"/>
      <c r="BE427" s="31"/>
      <c r="BF427" s="31"/>
      <c r="BG427" s="31"/>
    </row>
    <row r="428" spans="12:59" ht="15.75">
      <c r="L428" s="2"/>
      <c r="M428" s="2"/>
      <c r="N428" s="2"/>
      <c r="O428" s="2"/>
      <c r="P428" s="31"/>
      <c r="Q428" s="2"/>
      <c r="R428" s="31"/>
      <c r="S428" s="2"/>
      <c r="T428" s="31"/>
      <c r="U428" s="31"/>
      <c r="V428" s="31"/>
      <c r="W428" s="31"/>
      <c r="X428" s="31"/>
      <c r="Y428" s="31"/>
      <c r="Z428" s="31"/>
      <c r="AA428" s="31"/>
      <c r="AB428" s="31"/>
      <c r="AC428" s="31"/>
      <c r="AD428" s="31"/>
      <c r="AE428" s="31"/>
      <c r="AF428" s="31"/>
      <c r="AG428" s="31"/>
      <c r="AH428" s="31"/>
      <c r="AI428" s="31"/>
      <c r="AJ428" s="31"/>
      <c r="AK428" s="31"/>
      <c r="AL428" s="31"/>
      <c r="AM428" s="31"/>
      <c r="AN428" s="31"/>
      <c r="AO428" s="31"/>
      <c r="AP428" s="31"/>
      <c r="AQ428" s="31"/>
      <c r="AR428" s="31"/>
      <c r="AS428" s="31"/>
      <c r="AT428" s="31"/>
      <c r="AU428" s="31"/>
      <c r="AV428" s="31"/>
      <c r="AW428" s="31"/>
      <c r="AX428" s="31"/>
      <c r="AY428" s="31"/>
      <c r="AZ428" s="31"/>
      <c r="BA428" s="31"/>
      <c r="BB428" s="31"/>
      <c r="BC428" s="31"/>
      <c r="BD428" s="31"/>
      <c r="BE428" s="31"/>
      <c r="BF428" s="31"/>
      <c r="BG428" s="31"/>
    </row>
    <row r="429" spans="12:59" ht="15.75">
      <c r="L429" s="2"/>
      <c r="M429" s="2"/>
      <c r="N429" s="2"/>
      <c r="O429" s="2"/>
      <c r="P429" s="31"/>
      <c r="Q429" s="2"/>
      <c r="R429" s="31"/>
      <c r="S429" s="2"/>
      <c r="T429" s="31"/>
      <c r="U429" s="31"/>
      <c r="V429" s="31"/>
      <c r="W429" s="31"/>
      <c r="X429" s="31"/>
      <c r="Y429" s="31"/>
      <c r="Z429" s="31"/>
      <c r="AA429" s="31"/>
      <c r="AB429" s="31"/>
      <c r="AC429" s="31"/>
      <c r="AD429" s="31"/>
      <c r="AE429" s="31"/>
      <c r="AF429" s="31"/>
      <c r="AG429" s="31"/>
      <c r="AH429" s="31"/>
      <c r="AI429" s="31"/>
      <c r="AJ429" s="31"/>
      <c r="AK429" s="31"/>
      <c r="AL429" s="31"/>
      <c r="AM429" s="31"/>
      <c r="AN429" s="31"/>
      <c r="AO429" s="31"/>
      <c r="AP429" s="31"/>
      <c r="AQ429" s="31"/>
      <c r="AR429" s="31"/>
      <c r="AS429" s="31"/>
      <c r="AT429" s="31"/>
      <c r="AU429" s="31"/>
      <c r="AV429" s="31"/>
      <c r="AW429" s="31"/>
      <c r="AX429" s="31"/>
      <c r="AY429" s="31"/>
      <c r="AZ429" s="31"/>
      <c r="BA429" s="31"/>
      <c r="BB429" s="31"/>
      <c r="BC429" s="31"/>
      <c r="BD429" s="31"/>
      <c r="BE429" s="31"/>
      <c r="BF429" s="31"/>
      <c r="BG429" s="31"/>
    </row>
    <row r="430" spans="12:59" ht="15.75">
      <c r="L430" s="2"/>
      <c r="M430" s="2"/>
      <c r="N430" s="2"/>
      <c r="O430" s="2"/>
      <c r="P430" s="31"/>
      <c r="Q430" s="2"/>
      <c r="R430" s="31"/>
      <c r="S430" s="2"/>
      <c r="T430" s="31"/>
      <c r="U430" s="31"/>
      <c r="V430" s="31"/>
      <c r="W430" s="31"/>
      <c r="X430" s="31"/>
      <c r="Y430" s="31"/>
      <c r="Z430" s="31"/>
      <c r="AA430" s="31"/>
      <c r="AB430" s="31"/>
      <c r="AC430" s="31"/>
      <c r="AD430" s="31"/>
      <c r="AE430" s="31"/>
      <c r="AF430" s="31"/>
      <c r="AG430" s="31"/>
      <c r="AH430" s="31"/>
      <c r="AI430" s="31"/>
      <c r="AJ430" s="31"/>
      <c r="AK430" s="31"/>
      <c r="AL430" s="31"/>
      <c r="AM430" s="31"/>
      <c r="AN430" s="31"/>
      <c r="AO430" s="31"/>
      <c r="AP430" s="31"/>
      <c r="AQ430" s="31"/>
      <c r="AR430" s="31"/>
      <c r="AS430" s="31"/>
      <c r="AT430" s="31"/>
      <c r="AU430" s="31"/>
      <c r="AV430" s="31"/>
      <c r="AW430" s="31"/>
      <c r="AX430" s="31"/>
      <c r="AY430" s="31"/>
      <c r="AZ430" s="31"/>
      <c r="BA430" s="31"/>
      <c r="BB430" s="31"/>
      <c r="BC430" s="31"/>
      <c r="BD430" s="31"/>
      <c r="BE430" s="31"/>
      <c r="BF430" s="31"/>
      <c r="BG430" s="31"/>
    </row>
    <row r="431" spans="12:59" ht="15.75">
      <c r="L431" s="2"/>
      <c r="M431" s="2"/>
      <c r="N431" s="2"/>
      <c r="O431" s="2"/>
      <c r="P431" s="31"/>
      <c r="Q431" s="2"/>
      <c r="R431" s="31"/>
      <c r="S431" s="2"/>
      <c r="T431" s="31"/>
      <c r="U431" s="31"/>
      <c r="V431" s="31"/>
      <c r="W431" s="31"/>
      <c r="X431" s="31"/>
      <c r="Y431" s="31"/>
      <c r="Z431" s="31"/>
      <c r="AA431" s="31"/>
      <c r="AB431" s="31"/>
      <c r="AC431" s="31"/>
      <c r="AD431" s="31"/>
      <c r="AE431" s="31"/>
      <c r="AF431" s="31"/>
      <c r="AG431" s="31"/>
      <c r="AH431" s="31"/>
      <c r="AI431" s="31"/>
      <c r="AJ431" s="31"/>
      <c r="AK431" s="31"/>
      <c r="AL431" s="31"/>
      <c r="AM431" s="31"/>
      <c r="AN431" s="31"/>
      <c r="AO431" s="31"/>
      <c r="AP431" s="31"/>
      <c r="AQ431" s="31"/>
      <c r="AR431" s="31"/>
      <c r="AS431" s="31"/>
      <c r="AT431" s="31"/>
      <c r="AU431" s="31"/>
      <c r="AV431" s="31"/>
      <c r="AW431" s="31"/>
      <c r="AX431" s="31"/>
      <c r="AY431" s="31"/>
      <c r="AZ431" s="31"/>
      <c r="BA431" s="31"/>
      <c r="BB431" s="31"/>
      <c r="BC431" s="31"/>
      <c r="BD431" s="31"/>
      <c r="BE431" s="31"/>
      <c r="BF431" s="31"/>
      <c r="BG431" s="31"/>
    </row>
    <row r="432" spans="12:59" ht="15.75">
      <c r="L432" s="2"/>
      <c r="M432" s="2"/>
      <c r="N432" s="2"/>
      <c r="O432" s="2"/>
      <c r="P432" s="31"/>
      <c r="Q432" s="2"/>
      <c r="R432" s="31"/>
      <c r="S432" s="2"/>
      <c r="T432" s="31"/>
      <c r="U432" s="31"/>
      <c r="V432" s="31"/>
      <c r="W432" s="31"/>
      <c r="X432" s="31"/>
      <c r="Y432" s="31"/>
      <c r="Z432" s="31"/>
      <c r="AA432" s="31"/>
      <c r="AB432" s="31"/>
      <c r="AC432" s="31"/>
      <c r="AD432" s="31"/>
      <c r="AE432" s="31"/>
      <c r="AF432" s="31"/>
      <c r="AG432" s="31"/>
      <c r="AH432" s="31"/>
      <c r="AI432" s="31"/>
      <c r="AJ432" s="31"/>
      <c r="AK432" s="31"/>
      <c r="AL432" s="31"/>
      <c r="AM432" s="31"/>
      <c r="AN432" s="31"/>
      <c r="AO432" s="31"/>
      <c r="AP432" s="31"/>
      <c r="AQ432" s="31"/>
      <c r="AR432" s="31"/>
      <c r="AS432" s="31"/>
      <c r="AT432" s="31"/>
      <c r="AU432" s="31"/>
      <c r="AV432" s="31"/>
      <c r="AW432" s="31"/>
      <c r="AX432" s="31"/>
      <c r="AY432" s="31"/>
      <c r="AZ432" s="31"/>
      <c r="BA432" s="31"/>
      <c r="BB432" s="31"/>
      <c r="BC432" s="31"/>
      <c r="BD432" s="31"/>
      <c r="BE432" s="31"/>
      <c r="BF432" s="31"/>
      <c r="BG432" s="31"/>
    </row>
    <row r="433" spans="12:59" ht="15.75">
      <c r="L433" s="2"/>
      <c r="M433" s="2"/>
      <c r="N433" s="2"/>
      <c r="O433" s="2"/>
      <c r="P433" s="31"/>
      <c r="Q433" s="2"/>
      <c r="R433" s="31"/>
      <c r="S433" s="2"/>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c r="AY433" s="31"/>
      <c r="AZ433" s="31"/>
      <c r="BA433" s="31"/>
      <c r="BB433" s="31"/>
      <c r="BC433" s="31"/>
      <c r="BD433" s="31"/>
      <c r="BE433" s="31"/>
      <c r="BF433" s="31"/>
      <c r="BG433" s="31"/>
    </row>
    <row r="434" spans="12:59" ht="15.75">
      <c r="L434" s="2"/>
      <c r="M434" s="2"/>
      <c r="N434" s="2"/>
      <c r="O434" s="2"/>
      <c r="P434" s="31"/>
      <c r="Q434" s="2"/>
      <c r="R434" s="31"/>
      <c r="S434" s="2"/>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c r="AY434" s="31"/>
      <c r="AZ434" s="31"/>
      <c r="BA434" s="31"/>
      <c r="BB434" s="31"/>
      <c r="BC434" s="31"/>
      <c r="BD434" s="31"/>
      <c r="BE434" s="31"/>
      <c r="BF434" s="31"/>
      <c r="BG434" s="31"/>
    </row>
    <row r="435" spans="12:59" ht="15.75">
      <c r="L435" s="2"/>
      <c r="M435" s="2"/>
      <c r="N435" s="2"/>
      <c r="O435" s="2"/>
      <c r="P435" s="31"/>
      <c r="Q435" s="2"/>
      <c r="R435" s="31"/>
      <c r="S435" s="2"/>
      <c r="T435" s="31"/>
      <c r="U435" s="31"/>
      <c r="V435" s="31"/>
      <c r="W435" s="31"/>
      <c r="X435" s="31"/>
      <c r="Y435" s="31"/>
      <c r="Z435" s="31"/>
      <c r="AA435" s="31"/>
      <c r="AB435" s="31"/>
      <c r="AC435" s="31"/>
      <c r="AD435" s="31"/>
      <c r="AE435" s="31"/>
      <c r="AF435" s="31"/>
      <c r="AG435" s="31"/>
      <c r="AH435" s="31"/>
      <c r="AI435" s="31"/>
      <c r="AJ435" s="31"/>
      <c r="AK435" s="31"/>
      <c r="AL435" s="31"/>
      <c r="AM435" s="31"/>
      <c r="AN435" s="31"/>
      <c r="AO435" s="31"/>
      <c r="AP435" s="31"/>
      <c r="AQ435" s="31"/>
      <c r="AR435" s="31"/>
      <c r="AS435" s="31"/>
      <c r="AT435" s="31"/>
      <c r="AU435" s="31"/>
      <c r="AV435" s="31"/>
      <c r="AW435" s="31"/>
      <c r="AX435" s="31"/>
      <c r="AY435" s="31"/>
      <c r="AZ435" s="31"/>
      <c r="BA435" s="31"/>
      <c r="BB435" s="31"/>
      <c r="BC435" s="31"/>
      <c r="BD435" s="31"/>
      <c r="BE435" s="31"/>
      <c r="BF435" s="31"/>
      <c r="BG435" s="31"/>
    </row>
    <row r="436" spans="12:59" ht="15.75">
      <c r="L436" s="2"/>
      <c r="M436" s="2"/>
      <c r="N436" s="2"/>
      <c r="O436" s="2"/>
      <c r="P436" s="31"/>
      <c r="Q436" s="2"/>
      <c r="R436" s="31"/>
      <c r="S436" s="2"/>
      <c r="T436" s="31"/>
      <c r="U436" s="31"/>
      <c r="V436" s="31"/>
      <c r="W436" s="31"/>
      <c r="X436" s="31"/>
      <c r="Y436" s="31"/>
      <c r="Z436" s="31"/>
      <c r="AA436" s="31"/>
      <c r="AB436" s="31"/>
      <c r="AC436" s="31"/>
      <c r="AD436" s="31"/>
      <c r="AE436" s="31"/>
      <c r="AF436" s="31"/>
      <c r="AG436" s="31"/>
      <c r="AH436" s="31"/>
      <c r="AI436" s="31"/>
      <c r="AJ436" s="31"/>
      <c r="AK436" s="31"/>
      <c r="AL436" s="31"/>
      <c r="AM436" s="31"/>
      <c r="AN436" s="31"/>
      <c r="AO436" s="31"/>
      <c r="AP436" s="31"/>
      <c r="AQ436" s="31"/>
      <c r="AR436" s="31"/>
      <c r="AS436" s="31"/>
      <c r="AT436" s="31"/>
      <c r="AU436" s="31"/>
      <c r="AV436" s="31"/>
      <c r="AW436" s="31"/>
      <c r="AX436" s="31"/>
      <c r="AY436" s="31"/>
      <c r="AZ436" s="31"/>
      <c r="BA436" s="31"/>
      <c r="BB436" s="31"/>
      <c r="BC436" s="31"/>
      <c r="BD436" s="31"/>
      <c r="BE436" s="31"/>
      <c r="BF436" s="31"/>
      <c r="BG436" s="31"/>
    </row>
    <row r="437" spans="12:59" ht="15.75">
      <c r="L437" s="2"/>
      <c r="M437" s="2"/>
      <c r="N437" s="2"/>
      <c r="O437" s="2"/>
      <c r="P437" s="31"/>
      <c r="Q437" s="2"/>
      <c r="R437" s="31"/>
      <c r="S437" s="2"/>
      <c r="T437" s="31"/>
      <c r="U437" s="31"/>
      <c r="V437" s="31"/>
      <c r="W437" s="31"/>
      <c r="X437" s="31"/>
      <c r="Y437" s="31"/>
      <c r="Z437" s="31"/>
      <c r="AA437" s="31"/>
      <c r="AB437" s="31"/>
      <c r="AC437" s="31"/>
      <c r="AD437" s="31"/>
      <c r="AE437" s="31"/>
      <c r="AF437" s="31"/>
      <c r="AG437" s="31"/>
      <c r="AH437" s="31"/>
      <c r="AI437" s="31"/>
      <c r="AJ437" s="31"/>
      <c r="AK437" s="31"/>
      <c r="AL437" s="31"/>
      <c r="AM437" s="31"/>
      <c r="AN437" s="31"/>
      <c r="AO437" s="31"/>
      <c r="AP437" s="31"/>
      <c r="AQ437" s="31"/>
      <c r="AR437" s="31"/>
      <c r="AS437" s="31"/>
      <c r="AT437" s="31"/>
      <c r="AU437" s="31"/>
      <c r="AV437" s="31"/>
      <c r="AW437" s="31"/>
      <c r="AX437" s="31"/>
      <c r="AY437" s="31"/>
      <c r="AZ437" s="31"/>
      <c r="BA437" s="31"/>
      <c r="BB437" s="31"/>
      <c r="BC437" s="31"/>
      <c r="BD437" s="31"/>
      <c r="BE437" s="31"/>
      <c r="BF437" s="31"/>
      <c r="BG437" s="31"/>
    </row>
    <row r="438" spans="12:59" ht="15.75">
      <c r="L438" s="2"/>
      <c r="M438" s="2"/>
      <c r="N438" s="2"/>
      <c r="O438" s="2"/>
      <c r="P438" s="31"/>
      <c r="Q438" s="2"/>
      <c r="R438" s="31"/>
      <c r="S438" s="2"/>
      <c r="T438" s="31"/>
      <c r="U438" s="31"/>
      <c r="V438" s="31"/>
      <c r="W438" s="31"/>
      <c r="X438" s="31"/>
      <c r="Y438" s="31"/>
      <c r="Z438" s="31"/>
      <c r="AA438" s="31"/>
      <c r="AB438" s="31"/>
      <c r="AC438" s="31"/>
      <c r="AD438" s="31"/>
      <c r="AE438" s="31"/>
      <c r="AF438" s="31"/>
      <c r="AG438" s="31"/>
      <c r="AH438" s="31"/>
      <c r="AI438" s="31"/>
      <c r="AJ438" s="31"/>
      <c r="AK438" s="31"/>
      <c r="AL438" s="31"/>
      <c r="AM438" s="31"/>
      <c r="AN438" s="31"/>
      <c r="AO438" s="31"/>
      <c r="AP438" s="31"/>
      <c r="AQ438" s="31"/>
      <c r="AR438" s="31"/>
      <c r="AS438" s="31"/>
      <c r="AT438" s="31"/>
      <c r="AU438" s="31"/>
      <c r="AV438" s="31"/>
      <c r="AW438" s="31"/>
      <c r="AX438" s="31"/>
      <c r="AY438" s="31"/>
      <c r="AZ438" s="31"/>
      <c r="BA438" s="31"/>
      <c r="BB438" s="31"/>
      <c r="BC438" s="31"/>
      <c r="BD438" s="31"/>
      <c r="BE438" s="31"/>
      <c r="BF438" s="31"/>
      <c r="BG438" s="31"/>
    </row>
    <row r="439" spans="12:59" ht="15.75">
      <c r="L439" s="2"/>
      <c r="M439" s="2"/>
      <c r="N439" s="2"/>
      <c r="O439" s="2"/>
      <c r="P439" s="31"/>
      <c r="Q439" s="2"/>
      <c r="R439" s="31"/>
      <c r="S439" s="2"/>
      <c r="T439" s="31"/>
      <c r="U439" s="31"/>
      <c r="V439" s="31"/>
      <c r="W439" s="31"/>
      <c r="X439" s="31"/>
      <c r="Y439" s="31"/>
      <c r="Z439" s="31"/>
      <c r="AA439" s="31"/>
      <c r="AB439" s="31"/>
      <c r="AC439" s="31"/>
      <c r="AD439" s="31"/>
      <c r="AE439" s="31"/>
      <c r="AF439" s="31"/>
      <c r="AG439" s="31"/>
      <c r="AH439" s="31"/>
      <c r="AI439" s="31"/>
      <c r="AJ439" s="31"/>
      <c r="AK439" s="31"/>
      <c r="AL439" s="31"/>
      <c r="AM439" s="31"/>
      <c r="AN439" s="31"/>
      <c r="AO439" s="31"/>
      <c r="AP439" s="31"/>
      <c r="AQ439" s="31"/>
      <c r="AR439" s="31"/>
      <c r="AS439" s="31"/>
      <c r="AT439" s="31"/>
      <c r="AU439" s="31"/>
      <c r="AV439" s="31"/>
      <c r="AW439" s="31"/>
      <c r="AX439" s="31"/>
      <c r="AY439" s="31"/>
      <c r="AZ439" s="31"/>
      <c r="BA439" s="31"/>
      <c r="BB439" s="31"/>
      <c r="BC439" s="31"/>
      <c r="BD439" s="31"/>
      <c r="BE439" s="31"/>
      <c r="BF439" s="31"/>
      <c r="BG439" s="31"/>
    </row>
    <row r="440" spans="12:59" ht="15.75">
      <c r="L440" s="2"/>
      <c r="M440" s="2"/>
      <c r="N440" s="2"/>
      <c r="O440" s="2"/>
      <c r="P440" s="31"/>
      <c r="Q440" s="2"/>
      <c r="R440" s="31"/>
      <c r="S440" s="2"/>
      <c r="T440" s="31"/>
      <c r="U440" s="31"/>
      <c r="V440" s="31"/>
      <c r="W440" s="31"/>
      <c r="X440" s="31"/>
      <c r="Y440" s="31"/>
      <c r="Z440" s="31"/>
      <c r="AA440" s="31"/>
      <c r="AB440" s="31"/>
      <c r="AC440" s="31"/>
      <c r="AD440" s="31"/>
      <c r="AE440" s="31"/>
      <c r="AF440" s="31"/>
      <c r="AG440" s="31"/>
      <c r="AH440" s="31"/>
      <c r="AI440" s="31"/>
      <c r="AJ440" s="31"/>
      <c r="AK440" s="31"/>
      <c r="AL440" s="31"/>
      <c r="AM440" s="31"/>
      <c r="AN440" s="31"/>
      <c r="AO440" s="31"/>
      <c r="AP440" s="31"/>
      <c r="AQ440" s="31"/>
      <c r="AR440" s="31"/>
      <c r="AS440" s="31"/>
      <c r="AT440" s="31"/>
      <c r="AU440" s="31"/>
      <c r="AV440" s="31"/>
      <c r="AW440" s="31"/>
      <c r="AX440" s="31"/>
      <c r="AY440" s="31"/>
      <c r="AZ440" s="31"/>
      <c r="BA440" s="31"/>
      <c r="BB440" s="31"/>
      <c r="BC440" s="31"/>
      <c r="BD440" s="31"/>
      <c r="BE440" s="31"/>
      <c r="BF440" s="31"/>
      <c r="BG440" s="31"/>
    </row>
    <row r="441" spans="12:59" ht="15.75">
      <c r="L441" s="2"/>
      <c r="M441" s="2"/>
      <c r="N441" s="2"/>
      <c r="O441" s="2"/>
      <c r="P441" s="31"/>
      <c r="Q441" s="2"/>
      <c r="R441" s="31"/>
      <c r="S441" s="2"/>
      <c r="T441" s="31"/>
      <c r="U441" s="31"/>
      <c r="V441" s="31"/>
      <c r="W441" s="31"/>
      <c r="X441" s="31"/>
      <c r="Y441" s="31"/>
      <c r="Z441" s="31"/>
      <c r="AA441" s="31"/>
      <c r="AB441" s="31"/>
      <c r="AC441" s="31"/>
      <c r="AD441" s="31"/>
      <c r="AE441" s="31"/>
      <c r="AF441" s="31"/>
      <c r="AG441" s="31"/>
      <c r="AH441" s="31"/>
      <c r="AI441" s="31"/>
      <c r="AJ441" s="31"/>
      <c r="AK441" s="31"/>
      <c r="AL441" s="31"/>
      <c r="AM441" s="31"/>
      <c r="AN441" s="31"/>
      <c r="AO441" s="31"/>
      <c r="AP441" s="31"/>
      <c r="AQ441" s="31"/>
      <c r="AR441" s="31"/>
      <c r="AS441" s="31"/>
      <c r="AT441" s="31"/>
      <c r="AU441" s="31"/>
      <c r="AV441" s="31"/>
      <c r="AW441" s="31"/>
      <c r="AX441" s="31"/>
      <c r="AY441" s="31"/>
      <c r="AZ441" s="31"/>
      <c r="BA441" s="31"/>
      <c r="BB441" s="31"/>
      <c r="BC441" s="31"/>
      <c r="BD441" s="31"/>
      <c r="BE441" s="31"/>
      <c r="BF441" s="31"/>
      <c r="BG441" s="31"/>
    </row>
    <row r="442" spans="12:59" ht="15.75">
      <c r="L442" s="2"/>
      <c r="M442" s="2"/>
      <c r="N442" s="2"/>
      <c r="O442" s="2"/>
      <c r="P442" s="31"/>
      <c r="Q442" s="2"/>
      <c r="R442" s="31"/>
      <c r="S442" s="2"/>
      <c r="T442" s="31"/>
      <c r="U442" s="31"/>
      <c r="V442" s="31"/>
      <c r="W442" s="31"/>
      <c r="X442" s="31"/>
      <c r="Y442" s="31"/>
      <c r="Z442" s="31"/>
      <c r="AA442" s="31"/>
      <c r="AB442" s="31"/>
      <c r="AC442" s="31"/>
      <c r="AD442" s="31"/>
      <c r="AE442" s="31"/>
      <c r="AF442" s="31"/>
      <c r="AG442" s="31"/>
      <c r="AH442" s="31"/>
      <c r="AI442" s="31"/>
      <c r="AJ442" s="31"/>
      <c r="AK442" s="31"/>
      <c r="AL442" s="31"/>
      <c r="AM442" s="31"/>
      <c r="AN442" s="31"/>
      <c r="AO442" s="31"/>
      <c r="AP442" s="31"/>
      <c r="AQ442" s="31"/>
      <c r="AR442" s="31"/>
      <c r="AS442" s="31"/>
      <c r="AT442" s="31"/>
      <c r="AU442" s="31"/>
      <c r="AV442" s="31"/>
      <c r="AW442" s="31"/>
      <c r="AX442" s="31"/>
      <c r="AY442" s="31"/>
      <c r="AZ442" s="31"/>
      <c r="BA442" s="31"/>
      <c r="BB442" s="31"/>
      <c r="BC442" s="31"/>
      <c r="BD442" s="31"/>
      <c r="BE442" s="31"/>
      <c r="BF442" s="31"/>
      <c r="BG442" s="31"/>
    </row>
    <row r="443" spans="12:59" ht="15.75">
      <c r="L443" s="2"/>
      <c r="M443" s="2"/>
      <c r="N443" s="2"/>
      <c r="O443" s="2"/>
      <c r="P443" s="31"/>
      <c r="Q443" s="2"/>
      <c r="R443" s="31"/>
      <c r="S443" s="2"/>
      <c r="T443" s="31"/>
      <c r="U443" s="31"/>
      <c r="V443" s="31"/>
      <c r="W443" s="31"/>
      <c r="X443" s="31"/>
      <c r="Y443" s="31"/>
      <c r="Z443" s="31"/>
      <c r="AA443" s="31"/>
      <c r="AB443" s="31"/>
      <c r="AC443" s="31"/>
      <c r="AD443" s="31"/>
      <c r="AE443" s="31"/>
      <c r="AF443" s="31"/>
      <c r="AG443" s="31"/>
      <c r="AH443" s="31"/>
      <c r="AI443" s="31"/>
      <c r="AJ443" s="31"/>
      <c r="AK443" s="31"/>
      <c r="AL443" s="31"/>
      <c r="AM443" s="31"/>
      <c r="AN443" s="31"/>
      <c r="AO443" s="31"/>
      <c r="AP443" s="31"/>
      <c r="AQ443" s="31"/>
      <c r="AR443" s="31"/>
      <c r="AS443" s="31"/>
      <c r="AT443" s="31"/>
      <c r="AU443" s="31"/>
      <c r="AV443" s="31"/>
      <c r="AW443" s="31"/>
      <c r="AX443" s="31"/>
      <c r="AY443" s="31"/>
      <c r="AZ443" s="31"/>
      <c r="BA443" s="31"/>
      <c r="BB443" s="31"/>
      <c r="BC443" s="31"/>
      <c r="BD443" s="31"/>
      <c r="BE443" s="31"/>
      <c r="BF443" s="31"/>
      <c r="BG443" s="31"/>
    </row>
    <row r="444" spans="12:59" ht="15.75">
      <c r="L444" s="2"/>
      <c r="M444" s="2"/>
      <c r="N444" s="2"/>
      <c r="O444" s="2"/>
      <c r="P444" s="31"/>
      <c r="Q444" s="2"/>
      <c r="R444" s="31"/>
      <c r="S444" s="2"/>
      <c r="T444" s="31"/>
      <c r="U444" s="31"/>
      <c r="V444" s="31"/>
      <c r="W444" s="31"/>
      <c r="X444" s="31"/>
      <c r="Y444" s="31"/>
      <c r="Z444" s="31"/>
      <c r="AA444" s="31"/>
      <c r="AB444" s="31"/>
      <c r="AC444" s="31"/>
      <c r="AD444" s="31"/>
      <c r="AE444" s="31"/>
      <c r="AF444" s="31"/>
      <c r="AG444" s="31"/>
      <c r="AH444" s="31"/>
      <c r="AI444" s="31"/>
      <c r="AJ444" s="31"/>
      <c r="AK444" s="31"/>
      <c r="AL444" s="31"/>
      <c r="AM444" s="31"/>
      <c r="AN444" s="31"/>
      <c r="AO444" s="31"/>
      <c r="AP444" s="31"/>
      <c r="AQ444" s="31"/>
      <c r="AR444" s="31"/>
      <c r="AS444" s="31"/>
      <c r="AT444" s="31"/>
      <c r="AU444" s="31"/>
      <c r="AV444" s="31"/>
      <c r="AW444" s="31"/>
      <c r="AX444" s="31"/>
      <c r="AY444" s="31"/>
      <c r="AZ444" s="31"/>
      <c r="BA444" s="31"/>
      <c r="BB444" s="31"/>
      <c r="BC444" s="31"/>
      <c r="BD444" s="31"/>
      <c r="BE444" s="31"/>
      <c r="BF444" s="31"/>
      <c r="BG444" s="31"/>
    </row>
    <row r="445" spans="12:59" ht="15.75">
      <c r="L445" s="2"/>
      <c r="M445" s="2"/>
      <c r="N445" s="2"/>
      <c r="O445" s="2"/>
      <c r="P445" s="31"/>
      <c r="Q445" s="2"/>
      <c r="R445" s="31"/>
      <c r="S445" s="2"/>
      <c r="T445" s="31"/>
      <c r="U445" s="31"/>
      <c r="V445" s="31"/>
      <c r="W445" s="31"/>
      <c r="X445" s="31"/>
      <c r="Y445" s="31"/>
      <c r="Z445" s="31"/>
      <c r="AA445" s="31"/>
      <c r="AB445" s="31"/>
      <c r="AC445" s="31"/>
      <c r="AD445" s="31"/>
      <c r="AE445" s="31"/>
      <c r="AF445" s="31"/>
      <c r="AG445" s="31"/>
      <c r="AH445" s="31"/>
      <c r="AI445" s="31"/>
      <c r="AJ445" s="31"/>
      <c r="AK445" s="31"/>
      <c r="AL445" s="31"/>
      <c r="AM445" s="31"/>
      <c r="AN445" s="31"/>
      <c r="AO445" s="31"/>
      <c r="AP445" s="31"/>
      <c r="AQ445" s="31"/>
      <c r="AR445" s="31"/>
      <c r="AS445" s="31"/>
      <c r="AT445" s="31"/>
      <c r="AU445" s="31"/>
      <c r="AV445" s="31"/>
      <c r="AW445" s="31"/>
      <c r="AX445" s="31"/>
      <c r="AY445" s="31"/>
      <c r="AZ445" s="31"/>
      <c r="BA445" s="31"/>
      <c r="BB445" s="31"/>
      <c r="BC445" s="31"/>
      <c r="BD445" s="31"/>
      <c r="BE445" s="31"/>
      <c r="BF445" s="31"/>
      <c r="BG445" s="31"/>
    </row>
    <row r="446" spans="12:59" ht="15.75">
      <c r="L446" s="2"/>
      <c r="M446" s="2"/>
      <c r="N446" s="2"/>
      <c r="O446" s="2"/>
      <c r="P446" s="31"/>
      <c r="Q446" s="2"/>
      <c r="R446" s="31"/>
      <c r="S446" s="2"/>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row>
    <row r="447" spans="12:59" ht="15.75">
      <c r="L447" s="2"/>
      <c r="M447" s="2"/>
      <c r="N447" s="2"/>
      <c r="O447" s="2"/>
      <c r="P447" s="31"/>
      <c r="Q447" s="2"/>
      <c r="R447" s="31"/>
      <c r="S447" s="2"/>
      <c r="T447" s="31"/>
      <c r="U447" s="31"/>
      <c r="V447" s="31"/>
      <c r="W447" s="31"/>
      <c r="X447" s="31"/>
      <c r="Y447" s="31"/>
      <c r="Z447" s="31"/>
      <c r="AA447" s="31"/>
      <c r="AB447" s="31"/>
      <c r="AC447" s="31"/>
      <c r="AD447" s="31"/>
      <c r="AE447" s="31"/>
      <c r="AF447" s="31"/>
      <c r="AG447" s="31"/>
      <c r="AH447" s="31"/>
      <c r="AI447" s="31"/>
      <c r="AJ447" s="31"/>
      <c r="AK447" s="31"/>
      <c r="AL447" s="31"/>
      <c r="AM447" s="31"/>
      <c r="AN447" s="31"/>
      <c r="AO447" s="31"/>
      <c r="AP447" s="31"/>
      <c r="AQ447" s="31"/>
      <c r="AR447" s="31"/>
      <c r="AS447" s="31"/>
      <c r="AT447" s="31"/>
      <c r="AU447" s="31"/>
      <c r="AV447" s="31"/>
      <c r="AW447" s="31"/>
      <c r="AX447" s="31"/>
      <c r="AY447" s="31"/>
      <c r="AZ447" s="31"/>
      <c r="BA447" s="31"/>
      <c r="BB447" s="31"/>
      <c r="BC447" s="31"/>
      <c r="BD447" s="31"/>
      <c r="BE447" s="31"/>
      <c r="BF447" s="31"/>
      <c r="BG447" s="31"/>
    </row>
    <row r="448" spans="12:59" ht="15.75">
      <c r="L448" s="2"/>
      <c r="M448" s="2"/>
      <c r="N448" s="2"/>
      <c r="O448" s="2"/>
      <c r="P448" s="31"/>
      <c r="Q448" s="2"/>
      <c r="R448" s="31"/>
      <c r="S448" s="2"/>
      <c r="T448" s="31"/>
      <c r="U448" s="31"/>
      <c r="V448" s="31"/>
      <c r="W448" s="31"/>
      <c r="X448" s="31"/>
      <c r="Y448" s="31"/>
      <c r="Z448" s="31"/>
      <c r="AA448" s="31"/>
      <c r="AB448" s="31"/>
      <c r="AC448" s="31"/>
      <c r="AD448" s="31"/>
      <c r="AE448" s="31"/>
      <c r="AF448" s="31"/>
      <c r="AG448" s="31"/>
      <c r="AH448" s="31"/>
      <c r="AI448" s="31"/>
      <c r="AJ448" s="31"/>
      <c r="AK448" s="31"/>
      <c r="AL448" s="31"/>
      <c r="AM448" s="31"/>
      <c r="AN448" s="31"/>
      <c r="AO448" s="31"/>
      <c r="AP448" s="31"/>
      <c r="AQ448" s="31"/>
      <c r="AR448" s="31"/>
      <c r="AS448" s="31"/>
      <c r="AT448" s="31"/>
      <c r="AU448" s="31"/>
      <c r="AV448" s="31"/>
      <c r="AW448" s="31"/>
      <c r="AX448" s="31"/>
      <c r="AY448" s="31"/>
      <c r="AZ448" s="31"/>
      <c r="BA448" s="31"/>
      <c r="BB448" s="31"/>
      <c r="BC448" s="31"/>
      <c r="BD448" s="31"/>
      <c r="BE448" s="31"/>
      <c r="BF448" s="31"/>
      <c r="BG448" s="31"/>
    </row>
    <row r="449" spans="12:59" ht="15.75">
      <c r="L449" s="2"/>
      <c r="M449" s="2"/>
      <c r="N449" s="2"/>
      <c r="O449" s="2"/>
      <c r="P449" s="31"/>
      <c r="Q449" s="2"/>
      <c r="R449" s="31"/>
      <c r="S449" s="2"/>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31"/>
      <c r="AR449" s="31"/>
      <c r="AS449" s="31"/>
      <c r="AT449" s="31"/>
      <c r="AU449" s="31"/>
      <c r="AV449" s="31"/>
      <c r="AW449" s="31"/>
      <c r="AX449" s="31"/>
      <c r="AY449" s="31"/>
      <c r="AZ449" s="31"/>
      <c r="BA449" s="31"/>
      <c r="BB449" s="31"/>
      <c r="BC449" s="31"/>
      <c r="BD449" s="31"/>
      <c r="BE449" s="31"/>
      <c r="BF449" s="31"/>
      <c r="BG449" s="31"/>
    </row>
    <row r="450" spans="12:59" ht="15.75">
      <c r="L450" s="2"/>
      <c r="M450" s="2"/>
      <c r="N450" s="2"/>
      <c r="O450" s="2"/>
      <c r="P450" s="31"/>
      <c r="Q450" s="2"/>
      <c r="R450" s="31"/>
      <c r="S450" s="2"/>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31"/>
      <c r="AR450" s="31"/>
      <c r="AS450" s="31"/>
      <c r="AT450" s="31"/>
      <c r="AU450" s="31"/>
      <c r="AV450" s="31"/>
      <c r="AW450" s="31"/>
      <c r="AX450" s="31"/>
      <c r="AY450" s="31"/>
      <c r="AZ450" s="31"/>
      <c r="BA450" s="31"/>
      <c r="BB450" s="31"/>
      <c r="BC450" s="31"/>
      <c r="BD450" s="31"/>
      <c r="BE450" s="31"/>
      <c r="BF450" s="31"/>
      <c r="BG450" s="31"/>
    </row>
    <row r="451" spans="12:59" ht="15.75">
      <c r="L451" s="2"/>
      <c r="M451" s="2"/>
      <c r="N451" s="2"/>
      <c r="O451" s="2"/>
      <c r="P451" s="31"/>
      <c r="Q451" s="2"/>
      <c r="R451" s="31"/>
      <c r="S451" s="2"/>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31"/>
      <c r="AR451" s="31"/>
      <c r="AS451" s="31"/>
      <c r="AT451" s="31"/>
      <c r="AU451" s="31"/>
      <c r="AV451" s="31"/>
      <c r="AW451" s="31"/>
      <c r="AX451" s="31"/>
      <c r="AY451" s="31"/>
      <c r="AZ451" s="31"/>
      <c r="BA451" s="31"/>
      <c r="BB451" s="31"/>
      <c r="BC451" s="31"/>
      <c r="BD451" s="31"/>
      <c r="BE451" s="31"/>
      <c r="BF451" s="31"/>
      <c r="BG451" s="31"/>
    </row>
    <row r="452" spans="12:59" ht="15.75">
      <c r="L452" s="2"/>
      <c r="M452" s="2"/>
      <c r="N452" s="2"/>
      <c r="O452" s="2"/>
      <c r="P452" s="31"/>
      <c r="Q452" s="2"/>
      <c r="R452" s="31"/>
      <c r="S452" s="2"/>
      <c r="T452" s="31"/>
      <c r="U452" s="31"/>
      <c r="V452" s="31"/>
      <c r="W452" s="31"/>
      <c r="X452" s="31"/>
      <c r="Y452" s="31"/>
      <c r="Z452" s="31"/>
      <c r="AA452" s="31"/>
      <c r="AB452" s="31"/>
      <c r="AC452" s="31"/>
      <c r="AD452" s="31"/>
      <c r="AE452" s="31"/>
      <c r="AF452" s="31"/>
      <c r="AG452" s="31"/>
      <c r="AH452" s="31"/>
      <c r="AI452" s="31"/>
      <c r="AJ452" s="31"/>
      <c r="AK452" s="31"/>
      <c r="AL452" s="31"/>
      <c r="AM452" s="31"/>
      <c r="AN452" s="31"/>
      <c r="AO452" s="31"/>
      <c r="AP452" s="31"/>
      <c r="AQ452" s="31"/>
      <c r="AR452" s="31"/>
      <c r="AS452" s="31"/>
      <c r="AT452" s="31"/>
      <c r="AU452" s="31"/>
      <c r="AV452" s="31"/>
      <c r="AW452" s="31"/>
      <c r="AX452" s="31"/>
      <c r="AY452" s="31"/>
      <c r="AZ452" s="31"/>
      <c r="BA452" s="31"/>
      <c r="BB452" s="31"/>
      <c r="BC452" s="31"/>
      <c r="BD452" s="31"/>
      <c r="BE452" s="31"/>
      <c r="BF452" s="31"/>
      <c r="BG452" s="31"/>
    </row>
    <row r="453" spans="12:59" ht="15.75">
      <c r="L453" s="2"/>
      <c r="M453" s="2"/>
      <c r="N453" s="2"/>
      <c r="O453" s="2"/>
      <c r="P453" s="31"/>
      <c r="Q453" s="2"/>
      <c r="R453" s="31"/>
      <c r="S453" s="2"/>
      <c r="T453" s="31"/>
      <c r="U453" s="31"/>
      <c r="V453" s="31"/>
      <c r="W453" s="31"/>
      <c r="X453" s="31"/>
      <c r="Y453" s="31"/>
      <c r="Z453" s="31"/>
      <c r="AA453" s="31"/>
      <c r="AB453" s="31"/>
      <c r="AC453" s="31"/>
      <c r="AD453" s="31"/>
      <c r="AE453" s="31"/>
      <c r="AF453" s="31"/>
      <c r="AG453" s="31"/>
      <c r="AH453" s="31"/>
      <c r="AI453" s="31"/>
      <c r="AJ453" s="31"/>
      <c r="AK453" s="31"/>
      <c r="AL453" s="31"/>
      <c r="AM453" s="31"/>
      <c r="AN453" s="31"/>
      <c r="AO453" s="31"/>
      <c r="AP453" s="31"/>
      <c r="AQ453" s="31"/>
      <c r="AR453" s="31"/>
      <c r="AS453" s="31"/>
      <c r="AT453" s="31"/>
      <c r="AU453" s="31"/>
      <c r="AV453" s="31"/>
      <c r="AW453" s="31"/>
      <c r="AX453" s="31"/>
      <c r="AY453" s="31"/>
      <c r="AZ453" s="31"/>
      <c r="BA453" s="31"/>
      <c r="BB453" s="31"/>
      <c r="BC453" s="31"/>
      <c r="BD453" s="31"/>
      <c r="BE453" s="31"/>
      <c r="BF453" s="31"/>
      <c r="BG453" s="31"/>
    </row>
    <row r="454" spans="12:59" ht="15.75">
      <c r="L454" s="2"/>
      <c r="M454" s="2"/>
      <c r="N454" s="2"/>
      <c r="O454" s="2"/>
      <c r="P454" s="31"/>
      <c r="Q454" s="2"/>
      <c r="R454" s="31"/>
      <c r="S454" s="2"/>
      <c r="T454" s="31"/>
      <c r="U454" s="31"/>
      <c r="V454" s="31"/>
      <c r="W454" s="31"/>
      <c r="X454" s="31"/>
      <c r="Y454" s="31"/>
      <c r="Z454" s="31"/>
      <c r="AA454" s="31"/>
      <c r="AB454" s="31"/>
      <c r="AC454" s="31"/>
      <c r="AD454" s="31"/>
      <c r="AE454" s="31"/>
      <c r="AF454" s="31"/>
      <c r="AG454" s="31"/>
      <c r="AH454" s="31"/>
      <c r="AI454" s="31"/>
      <c r="AJ454" s="31"/>
      <c r="AK454" s="31"/>
      <c r="AL454" s="31"/>
      <c r="AM454" s="31"/>
      <c r="AN454" s="31"/>
      <c r="AO454" s="31"/>
      <c r="AP454" s="31"/>
      <c r="AQ454" s="31"/>
      <c r="AR454" s="31"/>
      <c r="AS454" s="31"/>
      <c r="AT454" s="31"/>
      <c r="AU454" s="31"/>
      <c r="AV454" s="31"/>
      <c r="AW454" s="31"/>
      <c r="AX454" s="31"/>
      <c r="AY454" s="31"/>
      <c r="AZ454" s="31"/>
      <c r="BA454" s="31"/>
      <c r="BB454" s="31"/>
      <c r="BC454" s="31"/>
      <c r="BD454" s="31"/>
      <c r="BE454" s="31"/>
      <c r="BF454" s="31"/>
      <c r="BG454" s="31"/>
    </row>
    <row r="455" spans="12:59" ht="15.75">
      <c r="L455" s="2"/>
      <c r="M455" s="2"/>
      <c r="N455" s="2"/>
      <c r="O455" s="2"/>
      <c r="P455" s="31"/>
      <c r="Q455" s="2"/>
      <c r="R455" s="31"/>
      <c r="S455" s="2"/>
      <c r="T455" s="31"/>
      <c r="U455" s="31"/>
      <c r="V455" s="31"/>
      <c r="W455" s="31"/>
      <c r="X455" s="31"/>
      <c r="Y455" s="31"/>
      <c r="Z455" s="31"/>
      <c r="AA455" s="31"/>
      <c r="AB455" s="31"/>
      <c r="AC455" s="31"/>
      <c r="AD455" s="31"/>
      <c r="AE455" s="31"/>
      <c r="AF455" s="31"/>
      <c r="AG455" s="31"/>
      <c r="AH455" s="31"/>
      <c r="AI455" s="31"/>
      <c r="AJ455" s="31"/>
      <c r="AK455" s="31"/>
      <c r="AL455" s="31"/>
      <c r="AM455" s="31"/>
      <c r="AN455" s="31"/>
      <c r="AO455" s="31"/>
      <c r="AP455" s="31"/>
      <c r="AQ455" s="31"/>
      <c r="AR455" s="31"/>
      <c r="AS455" s="31"/>
      <c r="AT455" s="31"/>
      <c r="AU455" s="31"/>
      <c r="AV455" s="31"/>
      <c r="AW455" s="31"/>
      <c r="AX455" s="31"/>
      <c r="AY455" s="31"/>
      <c r="AZ455" s="31"/>
      <c r="BA455" s="31"/>
      <c r="BB455" s="31"/>
      <c r="BC455" s="31"/>
      <c r="BD455" s="31"/>
      <c r="BE455" s="31"/>
      <c r="BF455" s="31"/>
      <c r="BG455" s="31"/>
    </row>
    <row r="456" spans="12:59" ht="15.75">
      <c r="L456" s="2"/>
      <c r="M456" s="2"/>
      <c r="N456" s="2"/>
      <c r="O456" s="2"/>
      <c r="P456" s="31"/>
      <c r="Q456" s="2"/>
      <c r="R456" s="31"/>
      <c r="S456" s="2"/>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row>
    <row r="457" spans="12:59" ht="15.75">
      <c r="L457" s="2"/>
      <c r="M457" s="2"/>
      <c r="N457" s="2"/>
      <c r="O457" s="2"/>
      <c r="P457" s="31"/>
      <c r="Q457" s="2"/>
      <c r="R457" s="31"/>
      <c r="S457" s="2"/>
      <c r="T457" s="31"/>
      <c r="U457" s="31"/>
      <c r="V457" s="31"/>
      <c r="W457" s="31"/>
      <c r="X457" s="31"/>
      <c r="Y457" s="31"/>
      <c r="Z457" s="31"/>
      <c r="AA457" s="31"/>
      <c r="AB457" s="31"/>
      <c r="AC457" s="31"/>
      <c r="AD457" s="31"/>
      <c r="AE457" s="31"/>
      <c r="AF457" s="31"/>
      <c r="AG457" s="31"/>
      <c r="AH457" s="31"/>
      <c r="AI457" s="31"/>
      <c r="AJ457" s="31"/>
      <c r="AK457" s="31"/>
      <c r="AL457" s="31"/>
      <c r="AM457" s="31"/>
      <c r="AN457" s="31"/>
      <c r="AO457" s="31"/>
      <c r="AP457" s="31"/>
      <c r="AQ457" s="31"/>
      <c r="AR457" s="31"/>
      <c r="AS457" s="31"/>
      <c r="AT457" s="31"/>
      <c r="AU457" s="31"/>
      <c r="AV457" s="31"/>
      <c r="AW457" s="31"/>
      <c r="AX457" s="31"/>
      <c r="AY457" s="31"/>
      <c r="AZ457" s="31"/>
      <c r="BA457" s="31"/>
      <c r="BB457" s="31"/>
      <c r="BC457" s="31"/>
      <c r="BD457" s="31"/>
      <c r="BE457" s="31"/>
      <c r="BF457" s="31"/>
      <c r="BG457" s="31"/>
    </row>
    <row r="458" spans="12:59" ht="15.75">
      <c r="L458" s="2"/>
      <c r="M458" s="2"/>
      <c r="N458" s="2"/>
      <c r="O458" s="2"/>
      <c r="P458" s="31"/>
      <c r="Q458" s="2"/>
      <c r="R458" s="31"/>
      <c r="S458" s="2"/>
      <c r="T458" s="31"/>
      <c r="U458" s="31"/>
      <c r="V458" s="31"/>
      <c r="W458" s="31"/>
      <c r="X458" s="31"/>
      <c r="Y458" s="31"/>
      <c r="Z458" s="31"/>
      <c r="AA458" s="31"/>
      <c r="AB458" s="31"/>
      <c r="AC458" s="31"/>
      <c r="AD458" s="31"/>
      <c r="AE458" s="31"/>
      <c r="AF458" s="31"/>
      <c r="AG458" s="31"/>
      <c r="AH458" s="31"/>
      <c r="AI458" s="31"/>
      <c r="AJ458" s="31"/>
      <c r="AK458" s="31"/>
      <c r="AL458" s="31"/>
      <c r="AM458" s="31"/>
      <c r="AN458" s="31"/>
      <c r="AO458" s="31"/>
      <c r="AP458" s="31"/>
      <c r="AQ458" s="31"/>
      <c r="AR458" s="31"/>
      <c r="AS458" s="31"/>
      <c r="AT458" s="31"/>
      <c r="AU458" s="31"/>
      <c r="AV458" s="31"/>
      <c r="AW458" s="31"/>
      <c r="AX458" s="31"/>
      <c r="AY458" s="31"/>
      <c r="AZ458" s="31"/>
      <c r="BA458" s="31"/>
      <c r="BB458" s="31"/>
      <c r="BC458" s="31"/>
      <c r="BD458" s="31"/>
      <c r="BE458" s="31"/>
      <c r="BF458" s="31"/>
      <c r="BG458" s="31"/>
    </row>
    <row r="459" spans="12:59" ht="15.75">
      <c r="L459" s="2"/>
      <c r="M459" s="2"/>
      <c r="N459" s="2"/>
      <c r="O459" s="2"/>
      <c r="P459" s="31"/>
      <c r="Q459" s="2"/>
      <c r="R459" s="31"/>
      <c r="S459" s="2"/>
      <c r="T459" s="31"/>
      <c r="U459" s="31"/>
      <c r="V459" s="31"/>
      <c r="W459" s="31"/>
      <c r="X459" s="31"/>
      <c r="Y459" s="31"/>
      <c r="Z459" s="31"/>
      <c r="AA459" s="31"/>
      <c r="AB459" s="31"/>
      <c r="AC459" s="31"/>
      <c r="AD459" s="31"/>
      <c r="AE459" s="31"/>
      <c r="AF459" s="31"/>
      <c r="AG459" s="31"/>
      <c r="AH459" s="31"/>
      <c r="AI459" s="31"/>
      <c r="AJ459" s="31"/>
      <c r="AK459" s="31"/>
      <c r="AL459" s="31"/>
      <c r="AM459" s="31"/>
      <c r="AN459" s="31"/>
      <c r="AO459" s="31"/>
      <c r="AP459" s="31"/>
      <c r="AQ459" s="31"/>
      <c r="AR459" s="31"/>
      <c r="AS459" s="31"/>
      <c r="AT459" s="31"/>
      <c r="AU459" s="31"/>
      <c r="AV459" s="31"/>
      <c r="AW459" s="31"/>
      <c r="AX459" s="31"/>
      <c r="AY459" s="31"/>
      <c r="AZ459" s="31"/>
      <c r="BA459" s="31"/>
      <c r="BB459" s="31"/>
      <c r="BC459" s="31"/>
      <c r="BD459" s="31"/>
      <c r="BE459" s="31"/>
      <c r="BF459" s="31"/>
      <c r="BG459" s="31"/>
    </row>
    <row r="460" spans="12:59" ht="15.75">
      <c r="L460" s="2"/>
      <c r="M460" s="2"/>
      <c r="N460" s="2"/>
      <c r="O460" s="2"/>
      <c r="P460" s="31"/>
      <c r="Q460" s="2"/>
      <c r="R460" s="31"/>
      <c r="S460" s="2"/>
      <c r="T460" s="31"/>
      <c r="U460" s="31"/>
      <c r="V460" s="31"/>
      <c r="W460" s="31"/>
      <c r="X460" s="31"/>
      <c r="Y460" s="31"/>
      <c r="Z460" s="31"/>
      <c r="AA460" s="31"/>
      <c r="AB460" s="31"/>
      <c r="AC460" s="31"/>
      <c r="AD460" s="31"/>
      <c r="AE460" s="31"/>
      <c r="AF460" s="31"/>
      <c r="AG460" s="31"/>
      <c r="AH460" s="31"/>
      <c r="AI460" s="31"/>
      <c r="AJ460" s="31"/>
      <c r="AK460" s="31"/>
      <c r="AL460" s="31"/>
      <c r="AM460" s="31"/>
      <c r="AN460" s="31"/>
      <c r="AO460" s="31"/>
      <c r="AP460" s="31"/>
      <c r="AQ460" s="31"/>
      <c r="AR460" s="31"/>
      <c r="AS460" s="31"/>
      <c r="AT460" s="31"/>
      <c r="AU460" s="31"/>
      <c r="AV460" s="31"/>
      <c r="AW460" s="31"/>
      <c r="AX460" s="31"/>
      <c r="AY460" s="31"/>
      <c r="AZ460" s="31"/>
      <c r="BA460" s="31"/>
      <c r="BB460" s="31"/>
      <c r="BC460" s="31"/>
      <c r="BD460" s="31"/>
      <c r="BE460" s="31"/>
      <c r="BF460" s="31"/>
      <c r="BG460" s="31"/>
    </row>
    <row r="461" spans="12:59" ht="15.75">
      <c r="L461" s="2"/>
      <c r="M461" s="2"/>
      <c r="N461" s="2"/>
      <c r="O461" s="2"/>
      <c r="P461" s="31"/>
      <c r="Q461" s="2"/>
      <c r="R461" s="31"/>
      <c r="S461" s="2"/>
      <c r="T461" s="31"/>
      <c r="U461" s="31"/>
      <c r="V461" s="31"/>
      <c r="W461" s="31"/>
      <c r="X461" s="31"/>
      <c r="Y461" s="31"/>
      <c r="Z461" s="31"/>
      <c r="AA461" s="31"/>
      <c r="AB461" s="31"/>
      <c r="AC461" s="31"/>
      <c r="AD461" s="31"/>
      <c r="AE461" s="31"/>
      <c r="AF461" s="31"/>
      <c r="AG461" s="31"/>
      <c r="AH461" s="31"/>
      <c r="AI461" s="31"/>
      <c r="AJ461" s="31"/>
      <c r="AK461" s="31"/>
      <c r="AL461" s="31"/>
      <c r="AM461" s="31"/>
      <c r="AN461" s="31"/>
      <c r="AO461" s="31"/>
      <c r="AP461" s="31"/>
      <c r="AQ461" s="31"/>
      <c r="AR461" s="31"/>
      <c r="AS461" s="31"/>
      <c r="AT461" s="31"/>
      <c r="AU461" s="31"/>
      <c r="AV461" s="31"/>
      <c r="AW461" s="31"/>
      <c r="AX461" s="31"/>
      <c r="AY461" s="31"/>
      <c r="AZ461" s="31"/>
      <c r="BA461" s="31"/>
      <c r="BB461" s="31"/>
      <c r="BC461" s="31"/>
      <c r="BD461" s="31"/>
      <c r="BE461" s="31"/>
      <c r="BF461" s="31"/>
      <c r="BG461" s="31"/>
    </row>
    <row r="462" spans="12:59" ht="15.75">
      <c r="L462" s="2"/>
      <c r="M462" s="2"/>
      <c r="N462" s="2"/>
      <c r="O462" s="2"/>
      <c r="P462" s="31"/>
      <c r="Q462" s="2"/>
      <c r="R462" s="31"/>
      <c r="S462" s="2"/>
      <c r="T462" s="31"/>
      <c r="U462" s="31"/>
      <c r="V462" s="31"/>
      <c r="W462" s="31"/>
      <c r="X462" s="31"/>
      <c r="Y462" s="31"/>
      <c r="Z462" s="31"/>
      <c r="AA462" s="31"/>
      <c r="AB462" s="31"/>
      <c r="AC462" s="31"/>
      <c r="AD462" s="31"/>
      <c r="AE462" s="31"/>
      <c r="AF462" s="31"/>
      <c r="AG462" s="31"/>
      <c r="AH462" s="31"/>
      <c r="AI462" s="31"/>
      <c r="AJ462" s="31"/>
      <c r="AK462" s="31"/>
      <c r="AL462" s="31"/>
      <c r="AM462" s="31"/>
      <c r="AN462" s="31"/>
      <c r="AO462" s="31"/>
      <c r="AP462" s="31"/>
      <c r="AQ462" s="31"/>
      <c r="AR462" s="31"/>
      <c r="AS462" s="31"/>
      <c r="AT462" s="31"/>
      <c r="AU462" s="31"/>
      <c r="AV462" s="31"/>
      <c r="AW462" s="31"/>
      <c r="AX462" s="31"/>
      <c r="AY462" s="31"/>
      <c r="AZ462" s="31"/>
      <c r="BA462" s="31"/>
      <c r="BB462" s="31"/>
      <c r="BC462" s="31"/>
      <c r="BD462" s="31"/>
      <c r="BE462" s="31"/>
      <c r="BF462" s="31"/>
      <c r="BG462" s="31"/>
    </row>
    <row r="463" spans="12:59" ht="15.75">
      <c r="L463" s="2"/>
      <c r="M463" s="2"/>
      <c r="N463" s="2"/>
      <c r="O463" s="2"/>
      <c r="P463" s="31"/>
      <c r="Q463" s="2"/>
      <c r="R463" s="31"/>
      <c r="S463" s="2"/>
      <c r="T463" s="31"/>
      <c r="U463" s="31"/>
      <c r="V463" s="31"/>
      <c r="W463" s="31"/>
      <c r="X463" s="31"/>
      <c r="Y463" s="31"/>
      <c r="Z463" s="31"/>
      <c r="AA463" s="31"/>
      <c r="AB463" s="31"/>
      <c r="AC463" s="31"/>
      <c r="AD463" s="31"/>
      <c r="AE463" s="31"/>
      <c r="AF463" s="31"/>
      <c r="AG463" s="31"/>
      <c r="AH463" s="31"/>
      <c r="AI463" s="31"/>
      <c r="AJ463" s="31"/>
      <c r="AK463" s="31"/>
      <c r="AL463" s="31"/>
      <c r="AM463" s="31"/>
      <c r="AN463" s="31"/>
      <c r="AO463" s="31"/>
      <c r="AP463" s="31"/>
      <c r="AQ463" s="31"/>
      <c r="AR463" s="31"/>
      <c r="AS463" s="31"/>
      <c r="AT463" s="31"/>
      <c r="AU463" s="31"/>
      <c r="AV463" s="31"/>
      <c r="AW463" s="31"/>
      <c r="AX463" s="31"/>
      <c r="AY463" s="31"/>
      <c r="AZ463" s="31"/>
      <c r="BA463" s="31"/>
      <c r="BB463" s="31"/>
      <c r="BC463" s="31"/>
      <c r="BD463" s="31"/>
      <c r="BE463" s="31"/>
      <c r="BF463" s="31"/>
      <c r="BG463" s="31"/>
    </row>
    <row r="464" spans="12:59" ht="15.75">
      <c r="L464" s="2"/>
      <c r="M464" s="2"/>
      <c r="N464" s="2"/>
      <c r="O464" s="2"/>
      <c r="P464" s="31"/>
      <c r="Q464" s="2"/>
      <c r="R464" s="31"/>
      <c r="S464" s="2"/>
      <c r="T464" s="31"/>
      <c r="U464" s="31"/>
      <c r="V464" s="31"/>
      <c r="W464" s="31"/>
      <c r="X464" s="31"/>
      <c r="Y464" s="31"/>
      <c r="Z464" s="31"/>
      <c r="AA464" s="31"/>
      <c r="AB464" s="31"/>
      <c r="AC464" s="31"/>
      <c r="AD464" s="31"/>
      <c r="AE464" s="31"/>
      <c r="AF464" s="31"/>
      <c r="AG464" s="31"/>
      <c r="AH464" s="31"/>
      <c r="AI464" s="31"/>
      <c r="AJ464" s="31"/>
      <c r="AK464" s="31"/>
      <c r="AL464" s="31"/>
      <c r="AM464" s="31"/>
      <c r="AN464" s="31"/>
      <c r="AO464" s="31"/>
      <c r="AP464" s="31"/>
      <c r="AQ464" s="31"/>
      <c r="AR464" s="31"/>
      <c r="AS464" s="31"/>
      <c r="AT464" s="31"/>
      <c r="AU464" s="31"/>
      <c r="AV464" s="31"/>
      <c r="AW464" s="31"/>
      <c r="AX464" s="31"/>
      <c r="AY464" s="31"/>
      <c r="AZ464" s="31"/>
      <c r="BA464" s="31"/>
      <c r="BB464" s="31"/>
      <c r="BC464" s="31"/>
      <c r="BD464" s="31"/>
      <c r="BE464" s="31"/>
      <c r="BF464" s="31"/>
      <c r="BG464" s="31"/>
    </row>
    <row r="465" spans="12:59" ht="15.75">
      <c r="L465" s="2"/>
      <c r="M465" s="2"/>
      <c r="N465" s="2"/>
      <c r="O465" s="2"/>
      <c r="P465" s="31"/>
      <c r="Q465" s="2"/>
      <c r="R465" s="31"/>
      <c r="S465" s="2"/>
      <c r="T465" s="31"/>
      <c r="U465" s="31"/>
      <c r="V465" s="31"/>
      <c r="W465" s="31"/>
      <c r="X465" s="31"/>
      <c r="Y465" s="31"/>
      <c r="Z465" s="31"/>
      <c r="AA465" s="31"/>
      <c r="AB465" s="31"/>
      <c r="AC465" s="31"/>
      <c r="AD465" s="31"/>
      <c r="AE465" s="31"/>
      <c r="AF465" s="31"/>
      <c r="AG465" s="31"/>
      <c r="AH465" s="31"/>
      <c r="AI465" s="31"/>
      <c r="AJ465" s="31"/>
      <c r="AK465" s="31"/>
      <c r="AL465" s="31"/>
      <c r="AM465" s="31"/>
      <c r="AN465" s="31"/>
      <c r="AO465" s="31"/>
      <c r="AP465" s="31"/>
      <c r="AQ465" s="31"/>
      <c r="AR465" s="31"/>
      <c r="AS465" s="31"/>
      <c r="AT465" s="31"/>
      <c r="AU465" s="31"/>
      <c r="AV465" s="31"/>
      <c r="AW465" s="31"/>
      <c r="AX465" s="31"/>
      <c r="AY465" s="31"/>
      <c r="AZ465" s="31"/>
      <c r="BA465" s="31"/>
      <c r="BB465" s="31"/>
      <c r="BC465" s="31"/>
      <c r="BD465" s="31"/>
      <c r="BE465" s="31"/>
      <c r="BF465" s="31"/>
      <c r="BG465" s="31"/>
    </row>
    <row r="466" spans="12:59" ht="15.75">
      <c r="L466" s="2"/>
      <c r="M466" s="2"/>
      <c r="N466" s="2"/>
      <c r="O466" s="2"/>
      <c r="P466" s="31"/>
      <c r="Q466" s="2"/>
      <c r="R466" s="31"/>
      <c r="S466" s="2"/>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row>
    <row r="467" spans="12:59" ht="15.75">
      <c r="L467" s="2"/>
      <c r="M467" s="2"/>
      <c r="N467" s="2"/>
      <c r="O467" s="2"/>
      <c r="P467" s="31"/>
      <c r="Q467" s="2"/>
      <c r="R467" s="31"/>
      <c r="S467" s="2"/>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c r="AY467" s="31"/>
      <c r="AZ467" s="31"/>
      <c r="BA467" s="31"/>
      <c r="BB467" s="31"/>
      <c r="BC467" s="31"/>
      <c r="BD467" s="31"/>
      <c r="BE467" s="31"/>
      <c r="BF467" s="31"/>
      <c r="BG467" s="31"/>
    </row>
    <row r="468" spans="12:59" ht="15.75">
      <c r="L468" s="2"/>
      <c r="M468" s="2"/>
      <c r="N468" s="2"/>
      <c r="O468" s="2"/>
      <c r="P468" s="31"/>
      <c r="Q468" s="2"/>
      <c r="R468" s="31"/>
      <c r="S468" s="2"/>
      <c r="T468" s="31"/>
      <c r="U468" s="31"/>
      <c r="V468" s="31"/>
      <c r="W468" s="31"/>
      <c r="X468" s="31"/>
      <c r="Y468" s="31"/>
      <c r="Z468" s="31"/>
      <c r="AA468" s="31"/>
      <c r="AB468" s="31"/>
      <c r="AC468" s="31"/>
      <c r="AD468" s="31"/>
      <c r="AE468" s="31"/>
      <c r="AF468" s="31"/>
      <c r="AG468" s="31"/>
      <c r="AH468" s="31"/>
      <c r="AI468" s="31"/>
      <c r="AJ468" s="31"/>
      <c r="AK468" s="31"/>
      <c r="AL468" s="31"/>
      <c r="AM468" s="31"/>
      <c r="AN468" s="31"/>
      <c r="AO468" s="31"/>
      <c r="AP468" s="31"/>
      <c r="AQ468" s="31"/>
      <c r="AR468" s="31"/>
      <c r="AS468" s="31"/>
      <c r="AT468" s="31"/>
      <c r="AU468" s="31"/>
      <c r="AV468" s="31"/>
      <c r="AW468" s="31"/>
      <c r="AX468" s="31"/>
      <c r="AY468" s="31"/>
      <c r="AZ468" s="31"/>
      <c r="BA468" s="31"/>
      <c r="BB468" s="31"/>
      <c r="BC468" s="31"/>
      <c r="BD468" s="31"/>
      <c r="BE468" s="31"/>
      <c r="BF468" s="31"/>
      <c r="BG468" s="31"/>
    </row>
    <row r="469" spans="12:59" ht="15.75">
      <c r="L469" s="2"/>
      <c r="M469" s="2"/>
      <c r="N469" s="2"/>
      <c r="O469" s="2"/>
      <c r="P469" s="31"/>
      <c r="Q469" s="2"/>
      <c r="R469" s="31"/>
      <c r="S469" s="2"/>
      <c r="T469" s="31"/>
      <c r="U469" s="31"/>
      <c r="V469" s="31"/>
      <c r="W469" s="31"/>
      <c r="X469" s="31"/>
      <c r="Y469" s="31"/>
      <c r="Z469" s="31"/>
      <c r="AA469" s="31"/>
      <c r="AB469" s="31"/>
      <c r="AC469" s="31"/>
      <c r="AD469" s="31"/>
      <c r="AE469" s="31"/>
      <c r="AF469" s="31"/>
      <c r="AG469" s="31"/>
      <c r="AH469" s="31"/>
      <c r="AI469" s="31"/>
      <c r="AJ469" s="31"/>
      <c r="AK469" s="31"/>
      <c r="AL469" s="31"/>
      <c r="AM469" s="31"/>
      <c r="AN469" s="31"/>
      <c r="AO469" s="31"/>
      <c r="AP469" s="31"/>
      <c r="AQ469" s="31"/>
      <c r="AR469" s="31"/>
      <c r="AS469" s="31"/>
      <c r="AT469" s="31"/>
      <c r="AU469" s="31"/>
      <c r="AV469" s="31"/>
      <c r="AW469" s="31"/>
      <c r="AX469" s="31"/>
      <c r="AY469" s="31"/>
      <c r="AZ469" s="31"/>
      <c r="BA469" s="31"/>
      <c r="BB469" s="31"/>
      <c r="BC469" s="31"/>
      <c r="BD469" s="31"/>
      <c r="BE469" s="31"/>
      <c r="BF469" s="31"/>
      <c r="BG469" s="31"/>
    </row>
    <row r="470" spans="12:59" ht="15.75">
      <c r="L470" s="2"/>
      <c r="M470" s="2"/>
      <c r="N470" s="2"/>
      <c r="O470" s="2"/>
      <c r="P470" s="31"/>
      <c r="Q470" s="2"/>
      <c r="R470" s="31"/>
      <c r="S470" s="2"/>
      <c r="T470" s="31"/>
      <c r="U470" s="31"/>
      <c r="V470" s="31"/>
      <c r="W470" s="31"/>
      <c r="X470" s="31"/>
      <c r="Y470" s="31"/>
      <c r="Z470" s="31"/>
      <c r="AA470" s="31"/>
      <c r="AB470" s="31"/>
      <c r="AC470" s="31"/>
      <c r="AD470" s="31"/>
      <c r="AE470" s="31"/>
      <c r="AF470" s="31"/>
      <c r="AG470" s="31"/>
      <c r="AH470" s="31"/>
      <c r="AI470" s="31"/>
      <c r="AJ470" s="31"/>
      <c r="AK470" s="31"/>
      <c r="AL470" s="31"/>
      <c r="AM470" s="31"/>
      <c r="AN470" s="31"/>
      <c r="AO470" s="31"/>
      <c r="AP470" s="31"/>
      <c r="AQ470" s="31"/>
      <c r="AR470" s="31"/>
      <c r="AS470" s="31"/>
      <c r="AT470" s="31"/>
      <c r="AU470" s="31"/>
      <c r="AV470" s="31"/>
      <c r="AW470" s="31"/>
      <c r="AX470" s="31"/>
      <c r="AY470" s="31"/>
      <c r="AZ470" s="31"/>
      <c r="BA470" s="31"/>
      <c r="BB470" s="31"/>
      <c r="BC470" s="31"/>
      <c r="BD470" s="31"/>
      <c r="BE470" s="31"/>
      <c r="BF470" s="31"/>
      <c r="BG470" s="31"/>
    </row>
    <row r="471" spans="12:59" ht="15.75">
      <c r="L471" s="2"/>
      <c r="M471" s="2"/>
      <c r="N471" s="2"/>
      <c r="O471" s="2"/>
      <c r="P471" s="31"/>
      <c r="Q471" s="2"/>
      <c r="R471" s="31"/>
      <c r="S471" s="2"/>
      <c r="T471" s="31"/>
      <c r="U471" s="31"/>
      <c r="V471" s="31"/>
      <c r="W471" s="31"/>
      <c r="X471" s="31"/>
      <c r="Y471" s="31"/>
      <c r="Z471" s="31"/>
      <c r="AA471" s="31"/>
      <c r="AB471" s="31"/>
      <c r="AC471" s="31"/>
      <c r="AD471" s="31"/>
      <c r="AE471" s="31"/>
      <c r="AF471" s="31"/>
      <c r="AG471" s="31"/>
      <c r="AH471" s="31"/>
      <c r="AI471" s="31"/>
      <c r="AJ471" s="31"/>
      <c r="AK471" s="31"/>
      <c r="AL471" s="31"/>
      <c r="AM471" s="31"/>
      <c r="AN471" s="31"/>
      <c r="AO471" s="31"/>
      <c r="AP471" s="31"/>
      <c r="AQ471" s="31"/>
      <c r="AR471" s="31"/>
      <c r="AS471" s="31"/>
      <c r="AT471" s="31"/>
      <c r="AU471" s="31"/>
      <c r="AV471" s="31"/>
      <c r="AW471" s="31"/>
      <c r="AX471" s="31"/>
      <c r="AY471" s="31"/>
      <c r="AZ471" s="31"/>
      <c r="BA471" s="31"/>
      <c r="BB471" s="31"/>
      <c r="BC471" s="31"/>
      <c r="BD471" s="31"/>
      <c r="BE471" s="31"/>
      <c r="BF471" s="31"/>
      <c r="BG471" s="31"/>
    </row>
    <row r="472" spans="12:59" ht="15.75">
      <c r="L472" s="2"/>
      <c r="M472" s="2"/>
      <c r="N472" s="2"/>
      <c r="O472" s="2"/>
      <c r="P472" s="31"/>
      <c r="Q472" s="2"/>
      <c r="R472" s="31"/>
      <c r="S472" s="2"/>
      <c r="T472" s="31"/>
      <c r="U472" s="31"/>
      <c r="V472" s="31"/>
      <c r="W472" s="31"/>
      <c r="X472" s="31"/>
      <c r="Y472" s="31"/>
      <c r="Z472" s="31"/>
      <c r="AA472" s="31"/>
      <c r="AB472" s="31"/>
      <c r="AC472" s="31"/>
      <c r="AD472" s="31"/>
      <c r="AE472" s="31"/>
      <c r="AF472" s="31"/>
      <c r="AG472" s="31"/>
      <c r="AH472" s="31"/>
      <c r="AI472" s="31"/>
      <c r="AJ472" s="31"/>
      <c r="AK472" s="31"/>
      <c r="AL472" s="31"/>
      <c r="AM472" s="31"/>
      <c r="AN472" s="31"/>
      <c r="AO472" s="31"/>
      <c r="AP472" s="31"/>
      <c r="AQ472" s="31"/>
      <c r="AR472" s="31"/>
      <c r="AS472" s="31"/>
      <c r="AT472" s="31"/>
      <c r="AU472" s="31"/>
      <c r="AV472" s="31"/>
      <c r="AW472" s="31"/>
      <c r="AX472" s="31"/>
      <c r="AY472" s="31"/>
      <c r="AZ472" s="31"/>
      <c r="BA472" s="31"/>
      <c r="BB472" s="31"/>
      <c r="BC472" s="31"/>
      <c r="BD472" s="31"/>
      <c r="BE472" s="31"/>
      <c r="BF472" s="31"/>
      <c r="BG472" s="31"/>
    </row>
    <row r="473" spans="12:59" ht="15.75">
      <c r="L473" s="2"/>
      <c r="M473" s="2"/>
      <c r="N473" s="2"/>
      <c r="O473" s="2"/>
      <c r="P473" s="31"/>
      <c r="Q473" s="2"/>
      <c r="R473" s="31"/>
      <c r="S473" s="2"/>
      <c r="T473" s="31"/>
      <c r="U473" s="31"/>
      <c r="V473" s="31"/>
      <c r="W473" s="31"/>
      <c r="X473" s="31"/>
      <c r="Y473" s="31"/>
      <c r="Z473" s="31"/>
      <c r="AA473" s="31"/>
      <c r="AB473" s="31"/>
      <c r="AC473" s="31"/>
      <c r="AD473" s="31"/>
      <c r="AE473" s="31"/>
      <c r="AF473" s="31"/>
      <c r="AG473" s="31"/>
      <c r="AH473" s="31"/>
      <c r="AI473" s="31"/>
      <c r="AJ473" s="31"/>
      <c r="AK473" s="31"/>
      <c r="AL473" s="31"/>
      <c r="AM473" s="31"/>
      <c r="AN473" s="31"/>
      <c r="AO473" s="31"/>
      <c r="AP473" s="31"/>
      <c r="AQ473" s="31"/>
      <c r="AR473" s="31"/>
      <c r="AS473" s="31"/>
      <c r="AT473" s="31"/>
      <c r="AU473" s="31"/>
      <c r="AV473" s="31"/>
      <c r="AW473" s="31"/>
      <c r="AX473" s="31"/>
      <c r="AY473" s="31"/>
      <c r="AZ473" s="31"/>
      <c r="BA473" s="31"/>
      <c r="BB473" s="31"/>
      <c r="BC473" s="31"/>
      <c r="BD473" s="31"/>
      <c r="BE473" s="31"/>
      <c r="BF473" s="31"/>
      <c r="BG473" s="31"/>
    </row>
    <row r="474" spans="12:59" ht="15.75">
      <c r="L474" s="2"/>
      <c r="M474" s="2"/>
      <c r="N474" s="2"/>
      <c r="O474" s="2"/>
      <c r="P474" s="31"/>
      <c r="Q474" s="2"/>
      <c r="R474" s="31"/>
      <c r="S474" s="2"/>
      <c r="T474" s="31"/>
      <c r="U474" s="31"/>
      <c r="V474" s="31"/>
      <c r="W474" s="31"/>
      <c r="X474" s="31"/>
      <c r="Y474" s="31"/>
      <c r="Z474" s="31"/>
      <c r="AA474" s="31"/>
      <c r="AB474" s="31"/>
      <c r="AC474" s="31"/>
      <c r="AD474" s="31"/>
      <c r="AE474" s="31"/>
      <c r="AF474" s="31"/>
      <c r="AG474" s="31"/>
      <c r="AH474" s="31"/>
      <c r="AI474" s="31"/>
      <c r="AJ474" s="31"/>
      <c r="AK474" s="31"/>
      <c r="AL474" s="31"/>
      <c r="AM474" s="31"/>
      <c r="AN474" s="31"/>
      <c r="AO474" s="31"/>
      <c r="AP474" s="31"/>
      <c r="AQ474" s="31"/>
      <c r="AR474" s="31"/>
      <c r="AS474" s="31"/>
      <c r="AT474" s="31"/>
      <c r="AU474" s="31"/>
      <c r="AV474" s="31"/>
      <c r="AW474" s="31"/>
      <c r="AX474" s="31"/>
      <c r="AY474" s="31"/>
      <c r="AZ474" s="31"/>
      <c r="BA474" s="31"/>
      <c r="BB474" s="31"/>
      <c r="BC474" s="31"/>
      <c r="BD474" s="31"/>
      <c r="BE474" s="31"/>
      <c r="BF474" s="31"/>
      <c r="BG474" s="31"/>
    </row>
    <row r="475" spans="12:59" ht="15.75">
      <c r="L475" s="2"/>
      <c r="M475" s="2"/>
      <c r="N475" s="2"/>
      <c r="O475" s="2"/>
      <c r="P475" s="31"/>
      <c r="Q475" s="2"/>
      <c r="R475" s="31"/>
      <c r="S475" s="2"/>
      <c r="T475" s="31"/>
      <c r="U475" s="31"/>
      <c r="V475" s="31"/>
      <c r="W475" s="31"/>
      <c r="X475" s="31"/>
      <c r="Y475" s="31"/>
      <c r="Z475" s="31"/>
      <c r="AA475" s="31"/>
      <c r="AB475" s="31"/>
      <c r="AC475" s="31"/>
      <c r="AD475" s="31"/>
      <c r="AE475" s="31"/>
      <c r="AF475" s="31"/>
      <c r="AG475" s="31"/>
      <c r="AH475" s="31"/>
      <c r="AI475" s="31"/>
      <c r="AJ475" s="31"/>
      <c r="AK475" s="31"/>
      <c r="AL475" s="31"/>
      <c r="AM475" s="31"/>
      <c r="AN475" s="31"/>
      <c r="AO475" s="31"/>
      <c r="AP475" s="31"/>
      <c r="AQ475" s="31"/>
      <c r="AR475" s="31"/>
      <c r="AS475" s="31"/>
      <c r="AT475" s="31"/>
      <c r="AU475" s="31"/>
      <c r="AV475" s="31"/>
      <c r="AW475" s="31"/>
      <c r="AX475" s="31"/>
      <c r="AY475" s="31"/>
      <c r="AZ475" s="31"/>
      <c r="BA475" s="31"/>
      <c r="BB475" s="31"/>
      <c r="BC475" s="31"/>
      <c r="BD475" s="31"/>
      <c r="BE475" s="31"/>
      <c r="BF475" s="31"/>
      <c r="BG475" s="31"/>
    </row>
    <row r="476" spans="12:59" ht="15.75">
      <c r="L476" s="2"/>
      <c r="M476" s="2"/>
      <c r="N476" s="2"/>
      <c r="O476" s="2"/>
      <c r="P476" s="31"/>
      <c r="Q476" s="2"/>
      <c r="R476" s="31"/>
      <c r="S476" s="2"/>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c r="BF476" s="31"/>
      <c r="BG476" s="31"/>
    </row>
    <row r="477" spans="12:59" ht="15.75">
      <c r="L477" s="2"/>
      <c r="M477" s="2"/>
      <c r="N477" s="2"/>
      <c r="O477" s="2"/>
      <c r="P477" s="31"/>
      <c r="Q477" s="2"/>
      <c r="R477" s="31"/>
      <c r="S477" s="2"/>
      <c r="T477" s="31"/>
      <c r="U477" s="31"/>
      <c r="V477" s="31"/>
      <c r="W477" s="31"/>
      <c r="X477" s="31"/>
      <c r="Y477" s="31"/>
      <c r="Z477" s="31"/>
      <c r="AA477" s="31"/>
      <c r="AB477" s="31"/>
      <c r="AC477" s="31"/>
      <c r="AD477" s="31"/>
      <c r="AE477" s="31"/>
      <c r="AF477" s="31"/>
      <c r="AG477" s="31"/>
      <c r="AH477" s="31"/>
      <c r="AI477" s="31"/>
      <c r="AJ477" s="31"/>
      <c r="AK477" s="31"/>
      <c r="AL477" s="31"/>
      <c r="AM477" s="31"/>
      <c r="AN477" s="31"/>
      <c r="AO477" s="31"/>
      <c r="AP477" s="31"/>
      <c r="AQ477" s="31"/>
      <c r="AR477" s="31"/>
      <c r="AS477" s="31"/>
      <c r="AT477" s="31"/>
      <c r="AU477" s="31"/>
      <c r="AV477" s="31"/>
      <c r="AW477" s="31"/>
      <c r="AX477" s="31"/>
      <c r="AY477" s="31"/>
      <c r="AZ477" s="31"/>
      <c r="BA477" s="31"/>
      <c r="BB477" s="31"/>
      <c r="BC477" s="31"/>
      <c r="BD477" s="31"/>
      <c r="BE477" s="31"/>
      <c r="BF477" s="31"/>
      <c r="BG477" s="31"/>
    </row>
    <row r="478" spans="12:59" ht="15.75">
      <c r="L478" s="2"/>
      <c r="M478" s="2"/>
      <c r="N478" s="2"/>
      <c r="O478" s="2"/>
      <c r="P478" s="31"/>
      <c r="Q478" s="2"/>
      <c r="R478" s="31"/>
      <c r="S478" s="2"/>
      <c r="T478" s="31"/>
      <c r="U478" s="31"/>
      <c r="V478" s="31"/>
      <c r="W478" s="31"/>
      <c r="X478" s="31"/>
      <c r="Y478" s="31"/>
      <c r="Z478" s="31"/>
      <c r="AA478" s="31"/>
      <c r="AB478" s="31"/>
      <c r="AC478" s="31"/>
      <c r="AD478" s="31"/>
      <c r="AE478" s="31"/>
      <c r="AF478" s="31"/>
      <c r="AG478" s="31"/>
      <c r="AH478" s="31"/>
      <c r="AI478" s="31"/>
      <c r="AJ478" s="31"/>
      <c r="AK478" s="31"/>
      <c r="AL478" s="31"/>
      <c r="AM478" s="31"/>
      <c r="AN478" s="31"/>
      <c r="AO478" s="31"/>
      <c r="AP478" s="31"/>
      <c r="AQ478" s="31"/>
      <c r="AR478" s="31"/>
      <c r="AS478" s="31"/>
      <c r="AT478" s="31"/>
      <c r="AU478" s="31"/>
      <c r="AV478" s="31"/>
      <c r="AW478" s="31"/>
      <c r="AX478" s="31"/>
      <c r="AY478" s="31"/>
      <c r="AZ478" s="31"/>
      <c r="BA478" s="31"/>
      <c r="BB478" s="31"/>
      <c r="BC478" s="31"/>
      <c r="BD478" s="31"/>
      <c r="BE478" s="31"/>
      <c r="BF478" s="31"/>
      <c r="BG478" s="31"/>
    </row>
    <row r="479" spans="12:59" ht="15.75">
      <c r="L479" s="2"/>
      <c r="M479" s="2"/>
      <c r="N479" s="2"/>
      <c r="O479" s="2"/>
      <c r="P479" s="31"/>
      <c r="Q479" s="2"/>
      <c r="R479" s="31"/>
      <c r="S479" s="2"/>
      <c r="T479" s="31"/>
      <c r="U479" s="31"/>
      <c r="V479" s="31"/>
      <c r="W479" s="31"/>
      <c r="X479" s="31"/>
      <c r="Y479" s="31"/>
      <c r="Z479" s="31"/>
      <c r="AA479" s="31"/>
      <c r="AB479" s="31"/>
      <c r="AC479" s="31"/>
      <c r="AD479" s="31"/>
      <c r="AE479" s="31"/>
      <c r="AF479" s="31"/>
      <c r="AG479" s="31"/>
      <c r="AH479" s="31"/>
      <c r="AI479" s="31"/>
      <c r="AJ479" s="31"/>
      <c r="AK479" s="31"/>
      <c r="AL479" s="31"/>
      <c r="AM479" s="31"/>
      <c r="AN479" s="31"/>
      <c r="AO479" s="31"/>
      <c r="AP479" s="31"/>
      <c r="AQ479" s="31"/>
      <c r="AR479" s="31"/>
      <c r="AS479" s="31"/>
      <c r="AT479" s="31"/>
      <c r="AU479" s="31"/>
      <c r="AV479" s="31"/>
      <c r="AW479" s="31"/>
      <c r="AX479" s="31"/>
      <c r="AY479" s="31"/>
      <c r="AZ479" s="31"/>
      <c r="BA479" s="31"/>
      <c r="BB479" s="31"/>
      <c r="BC479" s="31"/>
      <c r="BD479" s="31"/>
      <c r="BE479" s="31"/>
      <c r="BF479" s="31"/>
      <c r="BG479" s="31"/>
    </row>
    <row r="480" spans="12:59" ht="15.75">
      <c r="L480" s="2"/>
      <c r="M480" s="2"/>
      <c r="N480" s="2"/>
      <c r="O480" s="2"/>
      <c r="P480" s="31"/>
      <c r="Q480" s="2"/>
      <c r="R480" s="31"/>
      <c r="S480" s="2"/>
      <c r="T480" s="31"/>
      <c r="U480" s="31"/>
      <c r="V480" s="31"/>
      <c r="W480" s="31"/>
      <c r="X480" s="31"/>
      <c r="Y480" s="31"/>
      <c r="Z480" s="31"/>
      <c r="AA480" s="31"/>
      <c r="AB480" s="31"/>
      <c r="AC480" s="31"/>
      <c r="AD480" s="31"/>
      <c r="AE480" s="31"/>
      <c r="AF480" s="31"/>
      <c r="AG480" s="31"/>
      <c r="AH480" s="31"/>
      <c r="AI480" s="31"/>
      <c r="AJ480" s="31"/>
      <c r="AK480" s="31"/>
      <c r="AL480" s="31"/>
      <c r="AM480" s="31"/>
      <c r="AN480" s="31"/>
      <c r="AO480" s="31"/>
      <c r="AP480" s="31"/>
      <c r="AQ480" s="31"/>
      <c r="AR480" s="31"/>
      <c r="AS480" s="31"/>
      <c r="AT480" s="31"/>
      <c r="AU480" s="31"/>
      <c r="AV480" s="31"/>
      <c r="AW480" s="31"/>
      <c r="AX480" s="31"/>
      <c r="AY480" s="31"/>
      <c r="AZ480" s="31"/>
      <c r="BA480" s="31"/>
      <c r="BB480" s="31"/>
      <c r="BC480" s="31"/>
      <c r="BD480" s="31"/>
      <c r="BE480" s="31"/>
      <c r="BF480" s="31"/>
      <c r="BG480" s="31"/>
    </row>
    <row r="481" spans="12:59" ht="15.75">
      <c r="L481" s="2"/>
      <c r="M481" s="2"/>
      <c r="N481" s="2"/>
      <c r="O481" s="2"/>
      <c r="P481" s="31"/>
      <c r="Q481" s="2"/>
      <c r="R481" s="31"/>
      <c r="S481" s="2"/>
      <c r="T481" s="31"/>
      <c r="U481" s="31"/>
      <c r="V481" s="31"/>
      <c r="W481" s="31"/>
      <c r="X481" s="31"/>
      <c r="Y481" s="31"/>
      <c r="Z481" s="31"/>
      <c r="AA481" s="31"/>
      <c r="AB481" s="31"/>
      <c r="AC481" s="31"/>
      <c r="AD481" s="31"/>
      <c r="AE481" s="31"/>
      <c r="AF481" s="31"/>
      <c r="AG481" s="31"/>
      <c r="AH481" s="31"/>
      <c r="AI481" s="31"/>
      <c r="AJ481" s="31"/>
      <c r="AK481" s="31"/>
      <c r="AL481" s="31"/>
      <c r="AM481" s="31"/>
      <c r="AN481" s="31"/>
      <c r="AO481" s="31"/>
      <c r="AP481" s="31"/>
      <c r="AQ481" s="31"/>
      <c r="AR481" s="31"/>
      <c r="AS481" s="31"/>
      <c r="AT481" s="31"/>
      <c r="AU481" s="31"/>
      <c r="AV481" s="31"/>
      <c r="AW481" s="31"/>
      <c r="AX481" s="31"/>
      <c r="AY481" s="31"/>
      <c r="AZ481" s="31"/>
      <c r="BA481" s="31"/>
      <c r="BB481" s="31"/>
      <c r="BC481" s="31"/>
      <c r="BD481" s="31"/>
      <c r="BE481" s="31"/>
      <c r="BF481" s="31"/>
      <c r="BG481" s="31"/>
    </row>
    <row r="482" spans="12:59" ht="15.75">
      <c r="L482" s="2"/>
      <c r="M482" s="2"/>
      <c r="N482" s="2"/>
      <c r="O482" s="2"/>
      <c r="P482" s="31"/>
      <c r="Q482" s="2"/>
      <c r="R482" s="31"/>
      <c r="S482" s="2"/>
      <c r="T482" s="31"/>
      <c r="U482" s="31"/>
      <c r="V482" s="31"/>
      <c r="W482" s="31"/>
      <c r="X482" s="31"/>
      <c r="Y482" s="31"/>
      <c r="Z482" s="31"/>
      <c r="AA482" s="31"/>
      <c r="AB482" s="31"/>
      <c r="AC482" s="31"/>
      <c r="AD482" s="31"/>
      <c r="AE482" s="31"/>
      <c r="AF482" s="31"/>
      <c r="AG482" s="31"/>
      <c r="AH482" s="31"/>
      <c r="AI482" s="31"/>
      <c r="AJ482" s="31"/>
      <c r="AK482" s="31"/>
      <c r="AL482" s="31"/>
      <c r="AM482" s="31"/>
      <c r="AN482" s="31"/>
      <c r="AO482" s="31"/>
      <c r="AP482" s="31"/>
      <c r="AQ482" s="31"/>
      <c r="AR482" s="31"/>
      <c r="AS482" s="31"/>
      <c r="AT482" s="31"/>
      <c r="AU482" s="31"/>
      <c r="AV482" s="31"/>
      <c r="AW482" s="31"/>
      <c r="AX482" s="31"/>
      <c r="AY482" s="31"/>
      <c r="AZ482" s="31"/>
      <c r="BA482" s="31"/>
      <c r="BB482" s="31"/>
      <c r="BC482" s="31"/>
      <c r="BD482" s="31"/>
      <c r="BE482" s="31"/>
      <c r="BF482" s="31"/>
      <c r="BG482" s="31"/>
    </row>
    <row r="483" spans="12:59" ht="15.75">
      <c r="L483" s="2"/>
      <c r="M483" s="2"/>
      <c r="N483" s="2"/>
      <c r="O483" s="2"/>
      <c r="P483" s="31"/>
      <c r="Q483" s="2"/>
      <c r="R483" s="31"/>
      <c r="S483" s="2"/>
      <c r="T483" s="31"/>
      <c r="U483" s="31"/>
      <c r="V483" s="31"/>
      <c r="W483" s="31"/>
      <c r="X483" s="31"/>
      <c r="Y483" s="31"/>
      <c r="Z483" s="31"/>
      <c r="AA483" s="31"/>
      <c r="AB483" s="31"/>
      <c r="AC483" s="31"/>
      <c r="AD483" s="31"/>
      <c r="AE483" s="31"/>
      <c r="AF483" s="31"/>
      <c r="AG483" s="31"/>
      <c r="AH483" s="31"/>
      <c r="AI483" s="31"/>
      <c r="AJ483" s="31"/>
      <c r="AK483" s="31"/>
      <c r="AL483" s="31"/>
      <c r="AM483" s="31"/>
      <c r="AN483" s="31"/>
      <c r="AO483" s="31"/>
      <c r="AP483" s="31"/>
      <c r="AQ483" s="31"/>
      <c r="AR483" s="31"/>
      <c r="AS483" s="31"/>
      <c r="AT483" s="31"/>
      <c r="AU483" s="31"/>
      <c r="AV483" s="31"/>
      <c r="AW483" s="31"/>
      <c r="AX483" s="31"/>
      <c r="AY483" s="31"/>
      <c r="AZ483" s="31"/>
      <c r="BA483" s="31"/>
      <c r="BB483" s="31"/>
      <c r="BC483" s="31"/>
      <c r="BD483" s="31"/>
      <c r="BE483" s="31"/>
      <c r="BF483" s="31"/>
      <c r="BG483" s="31"/>
    </row>
    <row r="484" spans="12:59" ht="15.75">
      <c r="L484" s="2"/>
      <c r="M484" s="2"/>
      <c r="N484" s="2"/>
      <c r="O484" s="2"/>
      <c r="P484" s="31"/>
      <c r="Q484" s="2"/>
      <c r="R484" s="31"/>
      <c r="S484" s="2"/>
      <c r="T484" s="31"/>
      <c r="U484" s="31"/>
      <c r="V484" s="31"/>
      <c r="W484" s="31"/>
      <c r="X484" s="31"/>
      <c r="Y484" s="31"/>
      <c r="Z484" s="31"/>
      <c r="AA484" s="31"/>
      <c r="AB484" s="31"/>
      <c r="AC484" s="31"/>
      <c r="AD484" s="31"/>
      <c r="AE484" s="31"/>
      <c r="AF484" s="31"/>
      <c r="AG484" s="31"/>
      <c r="AH484" s="31"/>
      <c r="AI484" s="31"/>
      <c r="AJ484" s="31"/>
      <c r="AK484" s="31"/>
      <c r="AL484" s="31"/>
      <c r="AM484" s="31"/>
      <c r="AN484" s="31"/>
      <c r="AO484" s="31"/>
      <c r="AP484" s="31"/>
      <c r="AQ484" s="31"/>
      <c r="AR484" s="31"/>
      <c r="AS484" s="31"/>
      <c r="AT484" s="31"/>
      <c r="AU484" s="31"/>
      <c r="AV484" s="31"/>
      <c r="AW484" s="31"/>
      <c r="AX484" s="31"/>
      <c r="AY484" s="31"/>
      <c r="AZ484" s="31"/>
      <c r="BA484" s="31"/>
      <c r="BB484" s="31"/>
      <c r="BC484" s="31"/>
      <c r="BD484" s="31"/>
      <c r="BE484" s="31"/>
      <c r="BF484" s="31"/>
      <c r="BG484" s="31"/>
    </row>
    <row r="485" spans="12:59" ht="15.75">
      <c r="L485" s="2"/>
      <c r="M485" s="2"/>
      <c r="N485" s="2"/>
      <c r="O485" s="2"/>
      <c r="P485" s="31"/>
      <c r="Q485" s="2"/>
      <c r="R485" s="31"/>
      <c r="S485" s="2"/>
      <c r="T485" s="31"/>
      <c r="U485" s="31"/>
      <c r="V485" s="31"/>
      <c r="W485" s="31"/>
      <c r="X485" s="31"/>
      <c r="Y485" s="31"/>
      <c r="Z485" s="31"/>
      <c r="AA485" s="31"/>
      <c r="AB485" s="31"/>
      <c r="AC485" s="31"/>
      <c r="AD485" s="31"/>
      <c r="AE485" s="31"/>
      <c r="AF485" s="31"/>
      <c r="AG485" s="31"/>
      <c r="AH485" s="31"/>
      <c r="AI485" s="31"/>
      <c r="AJ485" s="31"/>
      <c r="AK485" s="31"/>
      <c r="AL485" s="31"/>
      <c r="AM485" s="31"/>
      <c r="AN485" s="31"/>
      <c r="AO485" s="31"/>
      <c r="AP485" s="31"/>
      <c r="AQ485" s="31"/>
      <c r="AR485" s="31"/>
      <c r="AS485" s="31"/>
      <c r="AT485" s="31"/>
      <c r="AU485" s="31"/>
      <c r="AV485" s="31"/>
      <c r="AW485" s="31"/>
      <c r="AX485" s="31"/>
      <c r="AY485" s="31"/>
      <c r="AZ485" s="31"/>
      <c r="BA485" s="31"/>
      <c r="BB485" s="31"/>
      <c r="BC485" s="31"/>
      <c r="BD485" s="31"/>
      <c r="BE485" s="31"/>
      <c r="BF485" s="31"/>
      <c r="BG485" s="31"/>
    </row>
    <row r="486" spans="12:59" ht="15.75">
      <c r="L486" s="2"/>
      <c r="M486" s="2"/>
      <c r="N486" s="2"/>
      <c r="O486" s="2"/>
      <c r="P486" s="31"/>
      <c r="Q486" s="2"/>
      <c r="R486" s="31"/>
      <c r="S486" s="2"/>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row>
    <row r="487" spans="12:59" ht="15.75">
      <c r="L487" s="2"/>
      <c r="M487" s="2"/>
      <c r="N487" s="2"/>
      <c r="O487" s="2"/>
      <c r="P487" s="31"/>
      <c r="Q487" s="2"/>
      <c r="R487" s="31"/>
      <c r="S487" s="2"/>
      <c r="T487" s="31"/>
      <c r="U487" s="31"/>
      <c r="V487" s="31"/>
      <c r="W487" s="31"/>
      <c r="X487" s="31"/>
      <c r="Y487" s="31"/>
      <c r="Z487" s="31"/>
      <c r="AA487" s="31"/>
      <c r="AB487" s="31"/>
      <c r="AC487" s="31"/>
      <c r="AD487" s="31"/>
      <c r="AE487" s="31"/>
      <c r="AF487" s="31"/>
      <c r="AG487" s="31"/>
      <c r="AH487" s="31"/>
      <c r="AI487" s="31"/>
      <c r="AJ487" s="31"/>
      <c r="AK487" s="31"/>
      <c r="AL487" s="31"/>
      <c r="AM487" s="31"/>
      <c r="AN487" s="31"/>
      <c r="AO487" s="31"/>
      <c r="AP487" s="31"/>
      <c r="AQ487" s="31"/>
      <c r="AR487" s="31"/>
      <c r="AS487" s="31"/>
      <c r="AT487" s="31"/>
      <c r="AU487" s="31"/>
      <c r="AV487" s="31"/>
      <c r="AW487" s="31"/>
      <c r="AX487" s="31"/>
      <c r="AY487" s="31"/>
      <c r="AZ487" s="31"/>
      <c r="BA487" s="31"/>
      <c r="BB487" s="31"/>
      <c r="BC487" s="31"/>
      <c r="BD487" s="31"/>
      <c r="BE487" s="31"/>
      <c r="BF487" s="31"/>
      <c r="BG487" s="31"/>
    </row>
    <row r="488" spans="12:59" ht="15.75">
      <c r="L488" s="2"/>
      <c r="M488" s="2"/>
      <c r="N488" s="2"/>
      <c r="O488" s="2"/>
      <c r="P488" s="31"/>
      <c r="Q488" s="2"/>
      <c r="R488" s="31"/>
      <c r="S488" s="2"/>
      <c r="T488" s="31"/>
      <c r="U488" s="31"/>
      <c r="V488" s="31"/>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row>
    <row r="489" spans="12:59" ht="15.75">
      <c r="L489" s="2"/>
      <c r="M489" s="2"/>
      <c r="N489" s="2"/>
      <c r="O489" s="2"/>
      <c r="P489" s="31"/>
      <c r="Q489" s="2"/>
      <c r="R489" s="31"/>
      <c r="S489" s="2"/>
      <c r="T489" s="31"/>
      <c r="U489" s="31"/>
      <c r="V489" s="31"/>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row>
    <row r="490" spans="12:59" ht="15.75">
      <c r="L490" s="2"/>
      <c r="M490" s="2"/>
      <c r="N490" s="2"/>
      <c r="O490" s="2"/>
      <c r="P490" s="31"/>
      <c r="Q490" s="2"/>
      <c r="R490" s="31"/>
      <c r="S490" s="2"/>
      <c r="T490" s="31"/>
      <c r="U490" s="31"/>
      <c r="V490" s="31"/>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c r="AT490" s="31"/>
      <c r="AU490" s="31"/>
      <c r="AV490" s="31"/>
      <c r="AW490" s="31"/>
      <c r="AX490" s="31"/>
      <c r="AY490" s="31"/>
      <c r="AZ490" s="31"/>
      <c r="BA490" s="31"/>
      <c r="BB490" s="31"/>
      <c r="BC490" s="31"/>
      <c r="BD490" s="31"/>
      <c r="BE490" s="31"/>
      <c r="BF490" s="31"/>
      <c r="BG490" s="31"/>
    </row>
    <row r="491" spans="12:59" ht="15.75">
      <c r="L491" s="2"/>
      <c r="M491" s="2"/>
      <c r="N491" s="2"/>
      <c r="O491" s="2"/>
      <c r="P491" s="31"/>
      <c r="Q491" s="2"/>
      <c r="R491" s="31"/>
      <c r="S491" s="2"/>
      <c r="T491" s="31"/>
      <c r="U491" s="31"/>
      <c r="V491" s="31"/>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row>
    <row r="492" spans="12:59" ht="15.75">
      <c r="L492" s="2"/>
      <c r="M492" s="2"/>
      <c r="N492" s="2"/>
      <c r="O492" s="2"/>
      <c r="P492" s="31"/>
      <c r="Q492" s="2"/>
      <c r="R492" s="31"/>
      <c r="S492" s="2"/>
      <c r="T492" s="31"/>
      <c r="U492" s="31"/>
      <c r="V492" s="31"/>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c r="BF492" s="31"/>
      <c r="BG492" s="31"/>
    </row>
    <row r="493" spans="12:59" ht="15.75">
      <c r="L493" s="2"/>
      <c r="M493" s="2"/>
      <c r="N493" s="2"/>
      <c r="O493" s="2"/>
      <c r="P493" s="31"/>
      <c r="Q493" s="2"/>
      <c r="R493" s="31"/>
      <c r="S493" s="2"/>
      <c r="T493" s="31"/>
      <c r="U493" s="31"/>
      <c r="V493" s="31"/>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c r="AV493" s="31"/>
      <c r="AW493" s="31"/>
      <c r="AX493" s="31"/>
      <c r="AY493" s="31"/>
      <c r="AZ493" s="31"/>
      <c r="BA493" s="31"/>
      <c r="BB493" s="31"/>
      <c r="BC493" s="31"/>
      <c r="BD493" s="31"/>
      <c r="BE493" s="31"/>
      <c r="BF493" s="31"/>
      <c r="BG493" s="31"/>
    </row>
    <row r="494" spans="12:59" ht="15.75">
      <c r="L494" s="2"/>
      <c r="M494" s="2"/>
      <c r="N494" s="2"/>
      <c r="O494" s="2"/>
      <c r="P494" s="31"/>
      <c r="Q494" s="2"/>
      <c r="R494" s="31"/>
      <c r="S494" s="2"/>
      <c r="T494" s="31"/>
      <c r="U494" s="31"/>
      <c r="V494" s="3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31"/>
      <c r="AV494" s="31"/>
      <c r="AW494" s="31"/>
      <c r="AX494" s="31"/>
      <c r="AY494" s="31"/>
      <c r="AZ494" s="31"/>
      <c r="BA494" s="31"/>
      <c r="BB494" s="31"/>
      <c r="BC494" s="31"/>
      <c r="BD494" s="31"/>
      <c r="BE494" s="31"/>
      <c r="BF494" s="31"/>
      <c r="BG494" s="31"/>
    </row>
    <row r="495" spans="12:59" ht="15.75">
      <c r="L495" s="2"/>
      <c r="M495" s="2"/>
      <c r="N495" s="2"/>
      <c r="O495" s="2"/>
      <c r="P495" s="31"/>
      <c r="Q495" s="2"/>
      <c r="R495" s="31"/>
      <c r="S495" s="2"/>
      <c r="T495" s="31"/>
      <c r="U495" s="31"/>
      <c r="V495" s="31"/>
      <c r="W495" s="31"/>
      <c r="X495" s="31"/>
      <c r="Y495" s="31"/>
      <c r="Z495" s="31"/>
      <c r="AA495" s="31"/>
      <c r="AB495" s="31"/>
      <c r="AC495" s="31"/>
      <c r="AD495" s="31"/>
      <c r="AE495" s="31"/>
      <c r="AF495" s="31"/>
      <c r="AG495" s="31"/>
      <c r="AH495" s="31"/>
      <c r="AI495" s="31"/>
      <c r="AJ495" s="31"/>
      <c r="AK495" s="31"/>
      <c r="AL495" s="31"/>
      <c r="AM495" s="31"/>
      <c r="AN495" s="31"/>
      <c r="AO495" s="31"/>
      <c r="AP495" s="31"/>
      <c r="AQ495" s="31"/>
      <c r="AR495" s="31"/>
      <c r="AS495" s="31"/>
      <c r="AT495" s="31"/>
      <c r="AU495" s="31"/>
      <c r="AV495" s="31"/>
      <c r="AW495" s="31"/>
      <c r="AX495" s="31"/>
      <c r="AY495" s="31"/>
      <c r="AZ495" s="31"/>
      <c r="BA495" s="31"/>
      <c r="BB495" s="31"/>
      <c r="BC495" s="31"/>
      <c r="BD495" s="31"/>
      <c r="BE495" s="31"/>
      <c r="BF495" s="31"/>
      <c r="BG495" s="31"/>
    </row>
    <row r="496" spans="12:59" ht="15.75">
      <c r="L496" s="2"/>
      <c r="M496" s="2"/>
      <c r="N496" s="2"/>
      <c r="O496" s="2"/>
      <c r="P496" s="31"/>
      <c r="Q496" s="2"/>
      <c r="R496" s="31"/>
      <c r="S496" s="2"/>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row>
    <row r="497" spans="12:59" ht="15.75">
      <c r="L497" s="2"/>
      <c r="M497" s="2"/>
      <c r="N497" s="2"/>
      <c r="O497" s="2"/>
      <c r="P497" s="31"/>
      <c r="Q497" s="2"/>
      <c r="R497" s="31"/>
      <c r="S497" s="2"/>
      <c r="T497" s="31"/>
      <c r="U497" s="31"/>
      <c r="V497" s="31"/>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c r="AT497" s="31"/>
      <c r="AU497" s="31"/>
      <c r="AV497" s="31"/>
      <c r="AW497" s="31"/>
      <c r="AX497" s="31"/>
      <c r="AY497" s="31"/>
      <c r="AZ497" s="31"/>
      <c r="BA497" s="31"/>
      <c r="BB497" s="31"/>
      <c r="BC497" s="31"/>
      <c r="BD497" s="31"/>
      <c r="BE497" s="31"/>
      <c r="BF497" s="31"/>
      <c r="BG497" s="31"/>
    </row>
    <row r="498" spans="12:59" ht="15.75">
      <c r="L498" s="2"/>
      <c r="M498" s="2"/>
      <c r="N498" s="2"/>
      <c r="O498" s="2"/>
      <c r="P498" s="31"/>
      <c r="Q498" s="2"/>
      <c r="R498" s="31"/>
      <c r="S498" s="2"/>
      <c r="T498" s="31"/>
      <c r="U498" s="31"/>
      <c r="V498" s="31"/>
      <c r="W498" s="31"/>
      <c r="X498" s="31"/>
      <c r="Y498" s="31"/>
      <c r="Z498" s="31"/>
      <c r="AA498" s="31"/>
      <c r="AB498" s="31"/>
      <c r="AC498" s="31"/>
      <c r="AD498" s="31"/>
      <c r="AE498" s="31"/>
      <c r="AF498" s="31"/>
      <c r="AG498" s="31"/>
      <c r="AH498" s="31"/>
      <c r="AI498" s="31"/>
      <c r="AJ498" s="31"/>
      <c r="AK498" s="31"/>
      <c r="AL498" s="31"/>
      <c r="AM498" s="31"/>
      <c r="AN498" s="31"/>
      <c r="AO498" s="31"/>
      <c r="AP498" s="31"/>
      <c r="AQ498" s="31"/>
      <c r="AR498" s="31"/>
      <c r="AS498" s="31"/>
      <c r="AT498" s="31"/>
      <c r="AU498" s="31"/>
      <c r="AV498" s="31"/>
      <c r="AW498" s="31"/>
      <c r="AX498" s="31"/>
      <c r="AY498" s="31"/>
      <c r="AZ498" s="31"/>
      <c r="BA498" s="31"/>
      <c r="BB498" s="31"/>
      <c r="BC498" s="31"/>
      <c r="BD498" s="31"/>
      <c r="BE498" s="31"/>
      <c r="BF498" s="31"/>
      <c r="BG498" s="31"/>
    </row>
    <row r="499" spans="12:59" ht="15.75">
      <c r="L499" s="2"/>
      <c r="M499" s="2"/>
      <c r="N499" s="2"/>
      <c r="O499" s="2"/>
      <c r="P499" s="31"/>
      <c r="Q499" s="2"/>
      <c r="R499" s="31"/>
      <c r="S499" s="2"/>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c r="AY499" s="31"/>
      <c r="AZ499" s="31"/>
      <c r="BA499" s="31"/>
      <c r="BB499" s="31"/>
      <c r="BC499" s="31"/>
      <c r="BD499" s="31"/>
      <c r="BE499" s="31"/>
      <c r="BF499" s="31"/>
      <c r="BG499" s="31"/>
    </row>
    <row r="500" spans="12:59" ht="15.75">
      <c r="L500" s="2"/>
      <c r="M500" s="2"/>
      <c r="N500" s="2"/>
      <c r="O500" s="2"/>
      <c r="P500" s="31"/>
      <c r="Q500" s="2"/>
      <c r="R500" s="31"/>
      <c r="S500" s="2"/>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c r="AY500" s="31"/>
      <c r="AZ500" s="31"/>
      <c r="BA500" s="31"/>
      <c r="BB500" s="31"/>
      <c r="BC500" s="31"/>
      <c r="BD500" s="31"/>
      <c r="BE500" s="31"/>
      <c r="BF500" s="31"/>
      <c r="BG500" s="31"/>
    </row>
    <row r="501" spans="12:59" ht="15.75">
      <c r="L501" s="2"/>
      <c r="M501" s="2"/>
      <c r="N501" s="2"/>
      <c r="O501" s="2"/>
      <c r="P501" s="31"/>
      <c r="Q501" s="2"/>
      <c r="R501" s="31"/>
      <c r="S501" s="2"/>
      <c r="T501" s="31"/>
      <c r="U501" s="31"/>
      <c r="V501" s="31"/>
      <c r="W501" s="31"/>
      <c r="X501" s="31"/>
      <c r="Y501" s="31"/>
      <c r="Z501" s="31"/>
      <c r="AA501" s="31"/>
      <c r="AB501" s="31"/>
      <c r="AC501" s="31"/>
      <c r="AD501" s="31"/>
      <c r="AE501" s="31"/>
      <c r="AF501" s="31"/>
      <c r="AG501" s="31"/>
      <c r="AH501" s="31"/>
      <c r="AI501" s="31"/>
      <c r="AJ501" s="31"/>
      <c r="AK501" s="31"/>
      <c r="AL501" s="31"/>
      <c r="AM501" s="31"/>
      <c r="AN501" s="31"/>
      <c r="AO501" s="31"/>
      <c r="AP501" s="31"/>
      <c r="AQ501" s="31"/>
      <c r="AR501" s="31"/>
      <c r="AS501" s="31"/>
      <c r="AT501" s="31"/>
      <c r="AU501" s="31"/>
      <c r="AV501" s="31"/>
      <c r="AW501" s="31"/>
      <c r="AX501" s="31"/>
      <c r="AY501" s="31"/>
      <c r="AZ501" s="31"/>
      <c r="BA501" s="31"/>
      <c r="BB501" s="31"/>
      <c r="BC501" s="31"/>
      <c r="BD501" s="31"/>
      <c r="BE501" s="31"/>
      <c r="BF501" s="31"/>
      <c r="BG501" s="31"/>
    </row>
    <row r="502" spans="12:59" ht="15.75">
      <c r="L502" s="2"/>
      <c r="M502" s="2"/>
      <c r="N502" s="2"/>
      <c r="O502" s="2"/>
      <c r="P502" s="31"/>
      <c r="Q502" s="2"/>
      <c r="R502" s="31"/>
      <c r="S502" s="2"/>
      <c r="T502" s="31"/>
      <c r="U502" s="31"/>
      <c r="V502" s="31"/>
      <c r="W502" s="31"/>
      <c r="X502" s="31"/>
      <c r="Y502" s="31"/>
      <c r="Z502" s="31"/>
      <c r="AA502" s="31"/>
      <c r="AB502" s="31"/>
      <c r="AC502" s="31"/>
      <c r="AD502" s="31"/>
      <c r="AE502" s="31"/>
      <c r="AF502" s="31"/>
      <c r="AG502" s="31"/>
      <c r="AH502" s="31"/>
      <c r="AI502" s="31"/>
      <c r="AJ502" s="31"/>
      <c r="AK502" s="31"/>
      <c r="AL502" s="31"/>
      <c r="AM502" s="31"/>
      <c r="AN502" s="31"/>
      <c r="AO502" s="31"/>
      <c r="AP502" s="31"/>
      <c r="AQ502" s="31"/>
      <c r="AR502" s="31"/>
      <c r="AS502" s="31"/>
      <c r="AT502" s="31"/>
      <c r="AU502" s="31"/>
      <c r="AV502" s="31"/>
      <c r="AW502" s="31"/>
      <c r="AX502" s="31"/>
      <c r="AY502" s="31"/>
      <c r="AZ502" s="31"/>
      <c r="BA502" s="31"/>
      <c r="BB502" s="31"/>
      <c r="BC502" s="31"/>
      <c r="BD502" s="31"/>
      <c r="BE502" s="31"/>
      <c r="BF502" s="31"/>
      <c r="BG502" s="31"/>
    </row>
    <row r="503" spans="12:59" ht="15.75">
      <c r="L503" s="2"/>
      <c r="M503" s="2"/>
      <c r="N503" s="2"/>
      <c r="O503" s="2"/>
      <c r="P503" s="31"/>
      <c r="Q503" s="2"/>
      <c r="R503" s="31"/>
      <c r="S503" s="2"/>
      <c r="T503" s="31"/>
      <c r="U503" s="31"/>
      <c r="V503" s="31"/>
      <c r="W503" s="31"/>
      <c r="X503" s="31"/>
      <c r="Y503" s="31"/>
      <c r="Z503" s="31"/>
      <c r="AA503" s="31"/>
      <c r="AB503" s="31"/>
      <c r="AC503" s="31"/>
      <c r="AD503" s="31"/>
      <c r="AE503" s="31"/>
      <c r="AF503" s="31"/>
      <c r="AG503" s="31"/>
      <c r="AH503" s="31"/>
      <c r="AI503" s="31"/>
      <c r="AJ503" s="31"/>
      <c r="AK503" s="31"/>
      <c r="AL503" s="31"/>
      <c r="AM503" s="31"/>
      <c r="AN503" s="31"/>
      <c r="AO503" s="31"/>
      <c r="AP503" s="31"/>
      <c r="AQ503" s="31"/>
      <c r="AR503" s="31"/>
      <c r="AS503" s="31"/>
      <c r="AT503" s="31"/>
      <c r="AU503" s="31"/>
      <c r="AV503" s="31"/>
      <c r="AW503" s="31"/>
      <c r="AX503" s="31"/>
      <c r="AY503" s="31"/>
      <c r="AZ503" s="31"/>
      <c r="BA503" s="31"/>
      <c r="BB503" s="31"/>
      <c r="BC503" s="31"/>
      <c r="BD503" s="31"/>
      <c r="BE503" s="31"/>
      <c r="BF503" s="31"/>
      <c r="BG503" s="31"/>
    </row>
    <row r="504" spans="12:59" ht="15.75">
      <c r="L504" s="2"/>
      <c r="M504" s="2"/>
      <c r="N504" s="2"/>
      <c r="O504" s="2"/>
      <c r="P504" s="31"/>
      <c r="Q504" s="2"/>
      <c r="R504" s="31"/>
      <c r="S504" s="2"/>
      <c r="T504" s="31"/>
      <c r="U504" s="31"/>
      <c r="V504" s="31"/>
      <c r="W504" s="31"/>
      <c r="X504" s="31"/>
      <c r="Y504" s="31"/>
      <c r="Z504" s="31"/>
      <c r="AA504" s="31"/>
      <c r="AB504" s="31"/>
      <c r="AC504" s="31"/>
      <c r="AD504" s="31"/>
      <c r="AE504" s="31"/>
      <c r="AF504" s="31"/>
      <c r="AG504" s="31"/>
      <c r="AH504" s="31"/>
      <c r="AI504" s="31"/>
      <c r="AJ504" s="31"/>
      <c r="AK504" s="31"/>
      <c r="AL504" s="31"/>
      <c r="AM504" s="31"/>
      <c r="AN504" s="31"/>
      <c r="AO504" s="31"/>
      <c r="AP504" s="31"/>
      <c r="AQ504" s="31"/>
      <c r="AR504" s="31"/>
      <c r="AS504" s="31"/>
      <c r="AT504" s="31"/>
      <c r="AU504" s="31"/>
      <c r="AV504" s="31"/>
      <c r="AW504" s="31"/>
      <c r="AX504" s="31"/>
      <c r="AY504" s="31"/>
      <c r="AZ504" s="31"/>
      <c r="BA504" s="31"/>
      <c r="BB504" s="31"/>
      <c r="BC504" s="31"/>
      <c r="BD504" s="31"/>
      <c r="BE504" s="31"/>
      <c r="BF504" s="31"/>
      <c r="BG504" s="31"/>
    </row>
    <row r="505" spans="12:59" ht="15.75">
      <c r="L505" s="2"/>
      <c r="M505" s="2"/>
      <c r="N505" s="2"/>
      <c r="O505" s="2"/>
      <c r="P505" s="31"/>
      <c r="Q505" s="2"/>
      <c r="R505" s="31"/>
      <c r="S505" s="2"/>
      <c r="T505" s="31"/>
      <c r="U505" s="31"/>
      <c r="V505" s="31"/>
      <c r="W505" s="31"/>
      <c r="X505" s="31"/>
      <c r="Y505" s="31"/>
      <c r="Z505" s="31"/>
      <c r="AA505" s="31"/>
      <c r="AB505" s="31"/>
      <c r="AC505" s="31"/>
      <c r="AD505" s="31"/>
      <c r="AE505" s="31"/>
      <c r="AF505" s="31"/>
      <c r="AG505" s="31"/>
      <c r="AH505" s="31"/>
      <c r="AI505" s="31"/>
      <c r="AJ505" s="31"/>
      <c r="AK505" s="31"/>
      <c r="AL505" s="31"/>
      <c r="AM505" s="31"/>
      <c r="AN505" s="31"/>
      <c r="AO505" s="31"/>
      <c r="AP505" s="31"/>
      <c r="AQ505" s="31"/>
      <c r="AR505" s="31"/>
      <c r="AS505" s="31"/>
      <c r="AT505" s="31"/>
      <c r="AU505" s="31"/>
      <c r="AV505" s="31"/>
      <c r="AW505" s="31"/>
      <c r="AX505" s="31"/>
      <c r="AY505" s="31"/>
      <c r="AZ505" s="31"/>
      <c r="BA505" s="31"/>
      <c r="BB505" s="31"/>
      <c r="BC505" s="31"/>
      <c r="BD505" s="31"/>
      <c r="BE505" s="31"/>
      <c r="BF505" s="31"/>
      <c r="BG505" s="31"/>
    </row>
    <row r="506" spans="12:59" ht="15.75">
      <c r="L506" s="2"/>
      <c r="M506" s="2"/>
      <c r="N506" s="2"/>
      <c r="O506" s="2"/>
      <c r="P506" s="31"/>
      <c r="Q506" s="2"/>
      <c r="R506" s="31"/>
      <c r="S506" s="2"/>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row>
    <row r="507" spans="12:59" ht="15.75">
      <c r="L507" s="2"/>
      <c r="M507" s="2"/>
      <c r="N507" s="2"/>
      <c r="O507" s="2"/>
      <c r="P507" s="31"/>
      <c r="Q507" s="2"/>
      <c r="R507" s="31"/>
      <c r="S507" s="2"/>
      <c r="T507" s="31"/>
      <c r="U507" s="31"/>
      <c r="V507" s="31"/>
      <c r="W507" s="31"/>
      <c r="X507" s="31"/>
      <c r="Y507" s="31"/>
      <c r="Z507" s="31"/>
      <c r="AA507" s="31"/>
      <c r="AB507" s="31"/>
      <c r="AC507" s="31"/>
      <c r="AD507" s="31"/>
      <c r="AE507" s="31"/>
      <c r="AF507" s="31"/>
      <c r="AG507" s="31"/>
      <c r="AH507" s="31"/>
      <c r="AI507" s="31"/>
      <c r="AJ507" s="31"/>
      <c r="AK507" s="31"/>
      <c r="AL507" s="31"/>
      <c r="AM507" s="31"/>
      <c r="AN507" s="31"/>
      <c r="AO507" s="31"/>
      <c r="AP507" s="31"/>
      <c r="AQ507" s="31"/>
      <c r="AR507" s="31"/>
      <c r="AS507" s="31"/>
      <c r="AT507" s="31"/>
      <c r="AU507" s="31"/>
      <c r="AV507" s="31"/>
      <c r="AW507" s="31"/>
      <c r="AX507" s="31"/>
      <c r="AY507" s="31"/>
      <c r="AZ507" s="31"/>
      <c r="BA507" s="31"/>
      <c r="BB507" s="31"/>
      <c r="BC507" s="31"/>
      <c r="BD507" s="31"/>
      <c r="BE507" s="31"/>
      <c r="BF507" s="31"/>
      <c r="BG507" s="31"/>
    </row>
    <row r="508" spans="12:59" ht="15.75">
      <c r="L508" s="2"/>
      <c r="M508" s="2"/>
      <c r="N508" s="2"/>
      <c r="O508" s="2"/>
      <c r="P508" s="31"/>
      <c r="Q508" s="2"/>
      <c r="R508" s="31"/>
      <c r="S508" s="2"/>
      <c r="T508" s="31"/>
      <c r="U508" s="31"/>
      <c r="V508" s="31"/>
      <c r="W508" s="31"/>
      <c r="X508" s="31"/>
      <c r="Y508" s="31"/>
      <c r="Z508" s="31"/>
      <c r="AA508" s="31"/>
      <c r="AB508" s="31"/>
      <c r="AC508" s="31"/>
      <c r="AD508" s="31"/>
      <c r="AE508" s="31"/>
      <c r="AF508" s="31"/>
      <c r="AG508" s="31"/>
      <c r="AH508" s="31"/>
      <c r="AI508" s="31"/>
      <c r="AJ508" s="31"/>
      <c r="AK508" s="31"/>
      <c r="AL508" s="31"/>
      <c r="AM508" s="31"/>
      <c r="AN508" s="31"/>
      <c r="AO508" s="31"/>
      <c r="AP508" s="31"/>
      <c r="AQ508" s="31"/>
      <c r="AR508" s="31"/>
      <c r="AS508" s="31"/>
      <c r="AT508" s="31"/>
      <c r="AU508" s="31"/>
      <c r="AV508" s="31"/>
      <c r="AW508" s="31"/>
      <c r="AX508" s="31"/>
      <c r="AY508" s="31"/>
      <c r="AZ508" s="31"/>
      <c r="BA508" s="31"/>
      <c r="BB508" s="31"/>
      <c r="BC508" s="31"/>
      <c r="BD508" s="31"/>
      <c r="BE508" s="31"/>
      <c r="BF508" s="31"/>
      <c r="BG508" s="31"/>
    </row>
    <row r="509" spans="12:59" ht="15.75">
      <c r="L509" s="2"/>
      <c r="M509" s="2"/>
      <c r="N509" s="2"/>
      <c r="O509" s="2"/>
      <c r="P509" s="31"/>
      <c r="Q509" s="2"/>
      <c r="R509" s="31"/>
      <c r="S509" s="2"/>
      <c r="T509" s="31"/>
      <c r="U509" s="31"/>
      <c r="V509" s="31"/>
      <c r="W509" s="31"/>
      <c r="X509" s="31"/>
      <c r="Y509" s="31"/>
      <c r="Z509" s="31"/>
      <c r="AA509" s="31"/>
      <c r="AB509" s="31"/>
      <c r="AC509" s="31"/>
      <c r="AD509" s="31"/>
      <c r="AE509" s="31"/>
      <c r="AF509" s="31"/>
      <c r="AG509" s="31"/>
      <c r="AH509" s="31"/>
      <c r="AI509" s="31"/>
      <c r="AJ509" s="31"/>
      <c r="AK509" s="31"/>
      <c r="AL509" s="31"/>
      <c r="AM509" s="31"/>
      <c r="AN509" s="31"/>
      <c r="AO509" s="31"/>
      <c r="AP509" s="31"/>
      <c r="AQ509" s="31"/>
      <c r="AR509" s="31"/>
      <c r="AS509" s="31"/>
      <c r="AT509" s="31"/>
      <c r="AU509" s="31"/>
      <c r="AV509" s="31"/>
      <c r="AW509" s="31"/>
      <c r="AX509" s="31"/>
      <c r="AY509" s="31"/>
      <c r="AZ509" s="31"/>
      <c r="BA509" s="31"/>
      <c r="BB509" s="31"/>
      <c r="BC509" s="31"/>
      <c r="BD509" s="31"/>
      <c r="BE509" s="31"/>
      <c r="BF509" s="31"/>
      <c r="BG509" s="31"/>
    </row>
    <row r="510" spans="12:59" ht="15.75">
      <c r="L510" s="2"/>
      <c r="M510" s="2"/>
      <c r="N510" s="2"/>
      <c r="O510" s="2"/>
      <c r="P510" s="31"/>
      <c r="Q510" s="2"/>
      <c r="R510" s="31"/>
      <c r="S510" s="2"/>
      <c r="T510" s="31"/>
      <c r="U510" s="31"/>
      <c r="V510" s="31"/>
      <c r="W510" s="31"/>
      <c r="X510" s="31"/>
      <c r="Y510" s="31"/>
      <c r="Z510" s="31"/>
      <c r="AA510" s="31"/>
      <c r="AB510" s="31"/>
      <c r="AC510" s="31"/>
      <c r="AD510" s="31"/>
      <c r="AE510" s="31"/>
      <c r="AF510" s="31"/>
      <c r="AG510" s="31"/>
      <c r="AH510" s="31"/>
      <c r="AI510" s="31"/>
      <c r="AJ510" s="31"/>
      <c r="AK510" s="31"/>
      <c r="AL510" s="31"/>
      <c r="AM510" s="31"/>
      <c r="AN510" s="31"/>
      <c r="AO510" s="31"/>
      <c r="AP510" s="31"/>
      <c r="AQ510" s="31"/>
      <c r="AR510" s="31"/>
      <c r="AS510" s="31"/>
      <c r="AT510" s="31"/>
      <c r="AU510" s="31"/>
      <c r="AV510" s="31"/>
      <c r="AW510" s="31"/>
      <c r="AX510" s="31"/>
      <c r="AY510" s="31"/>
      <c r="AZ510" s="31"/>
      <c r="BA510" s="31"/>
      <c r="BB510" s="31"/>
      <c r="BC510" s="31"/>
      <c r="BD510" s="31"/>
      <c r="BE510" s="31"/>
      <c r="BF510" s="31"/>
      <c r="BG510" s="31"/>
    </row>
    <row r="511" spans="12:59" ht="15.75">
      <c r="L511" s="2"/>
      <c r="M511" s="2"/>
      <c r="N511" s="2"/>
      <c r="O511" s="2"/>
      <c r="P511" s="31"/>
      <c r="Q511" s="2"/>
      <c r="R511" s="31"/>
      <c r="S511" s="2"/>
      <c r="T511" s="31"/>
      <c r="U511" s="31"/>
      <c r="V511" s="31"/>
      <c r="W511" s="31"/>
      <c r="X511" s="31"/>
      <c r="Y511" s="31"/>
      <c r="Z511" s="31"/>
      <c r="AA511" s="31"/>
      <c r="AB511" s="31"/>
      <c r="AC511" s="31"/>
      <c r="AD511" s="31"/>
      <c r="AE511" s="31"/>
      <c r="AF511" s="31"/>
      <c r="AG511" s="31"/>
      <c r="AH511" s="31"/>
      <c r="AI511" s="31"/>
      <c r="AJ511" s="31"/>
      <c r="AK511" s="31"/>
      <c r="AL511" s="31"/>
      <c r="AM511" s="31"/>
      <c r="AN511" s="31"/>
      <c r="AO511" s="31"/>
      <c r="AP511" s="31"/>
      <c r="AQ511" s="31"/>
      <c r="AR511" s="31"/>
      <c r="AS511" s="31"/>
      <c r="AT511" s="31"/>
      <c r="AU511" s="31"/>
      <c r="AV511" s="31"/>
      <c r="AW511" s="31"/>
      <c r="AX511" s="31"/>
      <c r="AY511" s="31"/>
      <c r="AZ511" s="31"/>
      <c r="BA511" s="31"/>
      <c r="BB511" s="31"/>
      <c r="BC511" s="31"/>
      <c r="BD511" s="31"/>
      <c r="BE511" s="31"/>
      <c r="BF511" s="31"/>
      <c r="BG511" s="31"/>
    </row>
    <row r="512" spans="12:59" ht="15.75">
      <c r="L512" s="2"/>
      <c r="M512" s="2"/>
      <c r="N512" s="2"/>
      <c r="O512" s="2"/>
      <c r="P512" s="31"/>
      <c r="Q512" s="2"/>
      <c r="R512" s="31"/>
      <c r="S512" s="2"/>
      <c r="T512" s="31"/>
      <c r="U512" s="31"/>
      <c r="V512" s="31"/>
      <c r="W512" s="31"/>
      <c r="X512" s="31"/>
      <c r="Y512" s="31"/>
      <c r="Z512" s="31"/>
      <c r="AA512" s="31"/>
      <c r="AB512" s="31"/>
      <c r="AC512" s="31"/>
      <c r="AD512" s="31"/>
      <c r="AE512" s="31"/>
      <c r="AF512" s="31"/>
      <c r="AG512" s="31"/>
      <c r="AH512" s="31"/>
      <c r="AI512" s="31"/>
      <c r="AJ512" s="31"/>
      <c r="AK512" s="31"/>
      <c r="AL512" s="31"/>
      <c r="AM512" s="31"/>
      <c r="AN512" s="31"/>
      <c r="AO512" s="31"/>
      <c r="AP512" s="31"/>
      <c r="AQ512" s="31"/>
      <c r="AR512" s="31"/>
      <c r="AS512" s="31"/>
      <c r="AT512" s="31"/>
      <c r="AU512" s="31"/>
      <c r="AV512" s="31"/>
      <c r="AW512" s="31"/>
      <c r="AX512" s="31"/>
      <c r="AY512" s="31"/>
      <c r="AZ512" s="31"/>
      <c r="BA512" s="31"/>
      <c r="BB512" s="31"/>
      <c r="BC512" s="31"/>
      <c r="BD512" s="31"/>
      <c r="BE512" s="31"/>
      <c r="BF512" s="31"/>
      <c r="BG512" s="31"/>
    </row>
    <row r="513" spans="12:59" ht="15.75">
      <c r="L513" s="2"/>
      <c r="M513" s="2"/>
      <c r="N513" s="2"/>
      <c r="O513" s="2"/>
      <c r="P513" s="31"/>
      <c r="Q513" s="2"/>
      <c r="R513" s="31"/>
      <c r="S513" s="2"/>
      <c r="T513" s="31"/>
      <c r="U513" s="31"/>
      <c r="V513" s="31"/>
      <c r="W513" s="31"/>
      <c r="X513" s="31"/>
      <c r="Y513" s="31"/>
      <c r="Z513" s="31"/>
      <c r="AA513" s="31"/>
      <c r="AB513" s="31"/>
      <c r="AC513" s="31"/>
      <c r="AD513" s="31"/>
      <c r="AE513" s="31"/>
      <c r="AF513" s="31"/>
      <c r="AG513" s="31"/>
      <c r="AH513" s="31"/>
      <c r="AI513" s="31"/>
      <c r="AJ513" s="31"/>
      <c r="AK513" s="31"/>
      <c r="AL513" s="31"/>
      <c r="AM513" s="31"/>
      <c r="AN513" s="31"/>
      <c r="AO513" s="31"/>
      <c r="AP513" s="31"/>
      <c r="AQ513" s="31"/>
      <c r="AR513" s="31"/>
      <c r="AS513" s="31"/>
      <c r="AT513" s="31"/>
      <c r="AU513" s="31"/>
      <c r="AV513" s="31"/>
      <c r="AW513" s="31"/>
      <c r="AX513" s="31"/>
      <c r="AY513" s="31"/>
      <c r="AZ513" s="31"/>
      <c r="BA513" s="31"/>
      <c r="BB513" s="31"/>
      <c r="BC513" s="31"/>
      <c r="BD513" s="31"/>
      <c r="BE513" s="31"/>
      <c r="BF513" s="31"/>
      <c r="BG513" s="31"/>
    </row>
    <row r="514" spans="12:59" ht="15.75">
      <c r="L514" s="2"/>
      <c r="M514" s="2"/>
      <c r="N514" s="2"/>
      <c r="O514" s="2"/>
      <c r="P514" s="31"/>
      <c r="Q514" s="2"/>
      <c r="R514" s="31"/>
      <c r="S514" s="2"/>
      <c r="T514" s="31"/>
      <c r="U514" s="31"/>
      <c r="V514" s="31"/>
      <c r="W514" s="31"/>
      <c r="X514" s="31"/>
      <c r="Y514" s="31"/>
      <c r="Z514" s="31"/>
      <c r="AA514" s="31"/>
      <c r="AB514" s="31"/>
      <c r="AC514" s="31"/>
      <c r="AD514" s="31"/>
      <c r="AE514" s="31"/>
      <c r="AF514" s="31"/>
      <c r="AG514" s="31"/>
      <c r="AH514" s="31"/>
      <c r="AI514" s="31"/>
      <c r="AJ514" s="31"/>
      <c r="AK514" s="31"/>
      <c r="AL514" s="31"/>
      <c r="AM514" s="31"/>
      <c r="AN514" s="31"/>
      <c r="AO514" s="31"/>
      <c r="AP514" s="31"/>
      <c r="AQ514" s="31"/>
      <c r="AR514" s="31"/>
      <c r="AS514" s="31"/>
      <c r="AT514" s="31"/>
      <c r="AU514" s="31"/>
      <c r="AV514" s="31"/>
      <c r="AW514" s="31"/>
      <c r="AX514" s="31"/>
      <c r="AY514" s="31"/>
      <c r="AZ514" s="31"/>
      <c r="BA514" s="31"/>
      <c r="BB514" s="31"/>
      <c r="BC514" s="31"/>
      <c r="BD514" s="31"/>
      <c r="BE514" s="31"/>
      <c r="BF514" s="31"/>
      <c r="BG514" s="31"/>
    </row>
    <row r="515" spans="12:59" ht="15.75">
      <c r="L515" s="2"/>
      <c r="M515" s="2"/>
      <c r="N515" s="2"/>
      <c r="O515" s="2"/>
      <c r="P515" s="31"/>
      <c r="Q515" s="2"/>
      <c r="R515" s="31"/>
      <c r="S515" s="2"/>
      <c r="T515" s="31"/>
      <c r="U515" s="31"/>
      <c r="V515" s="31"/>
      <c r="W515" s="31"/>
      <c r="X515" s="31"/>
      <c r="Y515" s="31"/>
      <c r="Z515" s="31"/>
      <c r="AA515" s="31"/>
      <c r="AB515" s="31"/>
      <c r="AC515" s="31"/>
      <c r="AD515" s="31"/>
      <c r="AE515" s="31"/>
      <c r="AF515" s="31"/>
      <c r="AG515" s="31"/>
      <c r="AH515" s="31"/>
      <c r="AI515" s="31"/>
      <c r="AJ515" s="31"/>
      <c r="AK515" s="31"/>
      <c r="AL515" s="31"/>
      <c r="AM515" s="31"/>
      <c r="AN515" s="31"/>
      <c r="AO515" s="31"/>
      <c r="AP515" s="31"/>
      <c r="AQ515" s="31"/>
      <c r="AR515" s="31"/>
      <c r="AS515" s="31"/>
      <c r="AT515" s="31"/>
      <c r="AU515" s="31"/>
      <c r="AV515" s="31"/>
      <c r="AW515" s="31"/>
      <c r="AX515" s="31"/>
      <c r="AY515" s="31"/>
      <c r="AZ515" s="31"/>
      <c r="BA515" s="31"/>
      <c r="BB515" s="31"/>
      <c r="BC515" s="31"/>
      <c r="BD515" s="31"/>
      <c r="BE515" s="31"/>
      <c r="BF515" s="31"/>
      <c r="BG515" s="31"/>
    </row>
    <row r="516" spans="12:59" ht="15.75">
      <c r="L516" s="2"/>
      <c r="M516" s="2"/>
      <c r="N516" s="2"/>
      <c r="O516" s="2"/>
      <c r="P516" s="31"/>
      <c r="Q516" s="2"/>
      <c r="R516" s="31"/>
      <c r="S516" s="2"/>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row>
    <row r="517" spans="12:59" ht="15.75">
      <c r="L517" s="2"/>
      <c r="M517" s="2"/>
      <c r="N517" s="2"/>
      <c r="O517" s="2"/>
      <c r="P517" s="31"/>
      <c r="Q517" s="2"/>
      <c r="R517" s="31"/>
      <c r="S517" s="2"/>
      <c r="T517" s="31"/>
      <c r="U517" s="31"/>
      <c r="V517" s="31"/>
      <c r="W517" s="31"/>
      <c r="X517" s="31"/>
      <c r="Y517" s="31"/>
      <c r="Z517" s="31"/>
      <c r="AA517" s="31"/>
      <c r="AB517" s="31"/>
      <c r="AC517" s="31"/>
      <c r="AD517" s="31"/>
      <c r="AE517" s="31"/>
      <c r="AF517" s="31"/>
      <c r="AG517" s="31"/>
      <c r="AH517" s="31"/>
      <c r="AI517" s="31"/>
      <c r="AJ517" s="31"/>
      <c r="AK517" s="31"/>
      <c r="AL517" s="31"/>
      <c r="AM517" s="31"/>
      <c r="AN517" s="31"/>
      <c r="AO517" s="31"/>
      <c r="AP517" s="31"/>
      <c r="AQ517" s="31"/>
      <c r="AR517" s="31"/>
      <c r="AS517" s="31"/>
      <c r="AT517" s="31"/>
      <c r="AU517" s="31"/>
      <c r="AV517" s="31"/>
      <c r="AW517" s="31"/>
      <c r="AX517" s="31"/>
      <c r="AY517" s="31"/>
      <c r="AZ517" s="31"/>
      <c r="BA517" s="31"/>
      <c r="BB517" s="31"/>
      <c r="BC517" s="31"/>
      <c r="BD517" s="31"/>
      <c r="BE517" s="31"/>
      <c r="BF517" s="31"/>
      <c r="BG517" s="31"/>
    </row>
    <row r="518" spans="12:59" ht="15.75">
      <c r="L518" s="2"/>
      <c r="M518" s="2"/>
      <c r="N518" s="2"/>
      <c r="O518" s="2"/>
      <c r="P518" s="31"/>
      <c r="Q518" s="2"/>
      <c r="R518" s="31"/>
      <c r="S518" s="2"/>
      <c r="T518" s="31"/>
      <c r="U518" s="31"/>
      <c r="V518" s="31"/>
      <c r="W518" s="31"/>
      <c r="X518" s="31"/>
      <c r="Y518" s="31"/>
      <c r="Z518" s="31"/>
      <c r="AA518" s="31"/>
      <c r="AB518" s="31"/>
      <c r="AC518" s="31"/>
      <c r="AD518" s="31"/>
      <c r="AE518" s="31"/>
      <c r="AF518" s="31"/>
      <c r="AG518" s="31"/>
      <c r="AH518" s="31"/>
      <c r="AI518" s="31"/>
      <c r="AJ518" s="31"/>
      <c r="AK518" s="31"/>
      <c r="AL518" s="31"/>
      <c r="AM518" s="31"/>
      <c r="AN518" s="31"/>
      <c r="AO518" s="31"/>
      <c r="AP518" s="31"/>
      <c r="AQ518" s="31"/>
      <c r="AR518" s="31"/>
      <c r="AS518" s="31"/>
      <c r="AT518" s="31"/>
      <c r="AU518" s="31"/>
      <c r="AV518" s="31"/>
      <c r="AW518" s="31"/>
      <c r="AX518" s="31"/>
      <c r="AY518" s="31"/>
      <c r="AZ518" s="31"/>
      <c r="BA518" s="31"/>
      <c r="BB518" s="31"/>
      <c r="BC518" s="31"/>
      <c r="BD518" s="31"/>
      <c r="BE518" s="31"/>
      <c r="BF518" s="31"/>
      <c r="BG518" s="31"/>
    </row>
    <row r="519" spans="12:59" ht="15.75">
      <c r="L519" s="2"/>
      <c r="M519" s="2"/>
      <c r="N519" s="2"/>
      <c r="O519" s="2"/>
      <c r="P519" s="31"/>
      <c r="Q519" s="2"/>
      <c r="R519" s="31"/>
      <c r="S519" s="2"/>
      <c r="T519" s="31"/>
      <c r="U519" s="31"/>
      <c r="V519" s="31"/>
      <c r="W519" s="31"/>
      <c r="X519" s="31"/>
      <c r="Y519" s="31"/>
      <c r="Z519" s="31"/>
      <c r="AA519" s="31"/>
      <c r="AB519" s="31"/>
      <c r="AC519" s="31"/>
      <c r="AD519" s="31"/>
      <c r="AE519" s="31"/>
      <c r="AF519" s="31"/>
      <c r="AG519" s="31"/>
      <c r="AH519" s="31"/>
      <c r="AI519" s="31"/>
      <c r="AJ519" s="31"/>
      <c r="AK519" s="31"/>
      <c r="AL519" s="31"/>
      <c r="AM519" s="31"/>
      <c r="AN519" s="31"/>
      <c r="AO519" s="31"/>
      <c r="AP519" s="31"/>
      <c r="AQ519" s="31"/>
      <c r="AR519" s="31"/>
      <c r="AS519" s="31"/>
      <c r="AT519" s="31"/>
      <c r="AU519" s="31"/>
      <c r="AV519" s="31"/>
      <c r="AW519" s="31"/>
      <c r="AX519" s="31"/>
      <c r="AY519" s="31"/>
      <c r="AZ519" s="31"/>
      <c r="BA519" s="31"/>
      <c r="BB519" s="31"/>
      <c r="BC519" s="31"/>
      <c r="BD519" s="31"/>
      <c r="BE519" s="31"/>
      <c r="BF519" s="31"/>
      <c r="BG519" s="31"/>
    </row>
    <row r="520" spans="12:59" ht="15.75">
      <c r="L520" s="2"/>
      <c r="M520" s="2"/>
      <c r="N520" s="2"/>
      <c r="O520" s="2"/>
      <c r="P520" s="31"/>
      <c r="Q520" s="2"/>
      <c r="R520" s="31"/>
      <c r="S520" s="2"/>
      <c r="T520" s="31"/>
      <c r="U520" s="31"/>
      <c r="V520" s="31"/>
      <c r="W520" s="31"/>
      <c r="X520" s="31"/>
      <c r="Y520" s="31"/>
      <c r="Z520" s="31"/>
      <c r="AA520" s="31"/>
      <c r="AB520" s="31"/>
      <c r="AC520" s="31"/>
      <c r="AD520" s="31"/>
      <c r="AE520" s="31"/>
      <c r="AF520" s="31"/>
      <c r="AG520" s="31"/>
      <c r="AH520" s="31"/>
      <c r="AI520" s="31"/>
      <c r="AJ520" s="31"/>
      <c r="AK520" s="31"/>
      <c r="AL520" s="31"/>
      <c r="AM520" s="31"/>
      <c r="AN520" s="31"/>
      <c r="AO520" s="31"/>
      <c r="AP520" s="31"/>
      <c r="AQ520" s="31"/>
      <c r="AR520" s="31"/>
      <c r="AS520" s="31"/>
      <c r="AT520" s="31"/>
      <c r="AU520" s="31"/>
      <c r="AV520" s="31"/>
      <c r="AW520" s="31"/>
      <c r="AX520" s="31"/>
      <c r="AY520" s="31"/>
      <c r="AZ520" s="31"/>
      <c r="BA520" s="31"/>
      <c r="BB520" s="31"/>
      <c r="BC520" s="31"/>
      <c r="BD520" s="31"/>
      <c r="BE520" s="31"/>
      <c r="BF520" s="31"/>
      <c r="BG520" s="31"/>
    </row>
    <row r="521" spans="12:59" ht="15.75">
      <c r="L521" s="2"/>
      <c r="M521" s="2"/>
      <c r="N521" s="2"/>
      <c r="O521" s="2"/>
      <c r="P521" s="31"/>
      <c r="Q521" s="2"/>
      <c r="R521" s="31"/>
      <c r="S521" s="2"/>
      <c r="T521" s="31"/>
      <c r="U521" s="31"/>
      <c r="V521" s="31"/>
      <c r="W521" s="31"/>
      <c r="X521" s="31"/>
      <c r="Y521" s="31"/>
      <c r="Z521" s="31"/>
      <c r="AA521" s="31"/>
      <c r="AB521" s="31"/>
      <c r="AC521" s="31"/>
      <c r="AD521" s="31"/>
      <c r="AE521" s="31"/>
      <c r="AF521" s="31"/>
      <c r="AG521" s="31"/>
      <c r="AH521" s="31"/>
      <c r="AI521" s="31"/>
      <c r="AJ521" s="31"/>
      <c r="AK521" s="31"/>
      <c r="AL521" s="31"/>
      <c r="AM521" s="31"/>
      <c r="AN521" s="31"/>
      <c r="AO521" s="31"/>
      <c r="AP521" s="31"/>
      <c r="AQ521" s="31"/>
      <c r="AR521" s="31"/>
      <c r="AS521" s="31"/>
      <c r="AT521" s="31"/>
      <c r="AU521" s="31"/>
      <c r="AV521" s="31"/>
      <c r="AW521" s="31"/>
      <c r="AX521" s="31"/>
      <c r="AY521" s="31"/>
      <c r="AZ521" s="31"/>
      <c r="BA521" s="31"/>
      <c r="BB521" s="31"/>
      <c r="BC521" s="31"/>
      <c r="BD521" s="31"/>
      <c r="BE521" s="31"/>
      <c r="BF521" s="31"/>
      <c r="BG521" s="31"/>
    </row>
    <row r="522" spans="12:59" ht="15.75">
      <c r="L522" s="2"/>
      <c r="M522" s="2"/>
      <c r="N522" s="2"/>
      <c r="O522" s="2"/>
      <c r="P522" s="31"/>
      <c r="Q522" s="2"/>
      <c r="R522" s="31"/>
      <c r="S522" s="2"/>
      <c r="T522" s="31"/>
      <c r="U522" s="31"/>
      <c r="V522" s="31"/>
      <c r="W522" s="31"/>
      <c r="X522" s="31"/>
      <c r="Y522" s="31"/>
      <c r="Z522" s="31"/>
      <c r="AA522" s="31"/>
      <c r="AB522" s="31"/>
      <c r="AC522" s="31"/>
      <c r="AD522" s="31"/>
      <c r="AE522" s="31"/>
      <c r="AF522" s="31"/>
      <c r="AG522" s="31"/>
      <c r="AH522" s="31"/>
      <c r="AI522" s="31"/>
      <c r="AJ522" s="31"/>
      <c r="AK522" s="31"/>
      <c r="AL522" s="31"/>
      <c r="AM522" s="31"/>
      <c r="AN522" s="31"/>
      <c r="AO522" s="31"/>
      <c r="AP522" s="31"/>
      <c r="AQ522" s="31"/>
      <c r="AR522" s="31"/>
      <c r="AS522" s="31"/>
      <c r="AT522" s="31"/>
      <c r="AU522" s="31"/>
      <c r="AV522" s="31"/>
      <c r="AW522" s="31"/>
      <c r="AX522" s="31"/>
      <c r="AY522" s="31"/>
      <c r="AZ522" s="31"/>
      <c r="BA522" s="31"/>
      <c r="BB522" s="31"/>
      <c r="BC522" s="31"/>
      <c r="BD522" s="31"/>
      <c r="BE522" s="31"/>
      <c r="BF522" s="31"/>
      <c r="BG522" s="31"/>
    </row>
    <row r="523" spans="12:59" ht="15.75">
      <c r="L523" s="2"/>
      <c r="M523" s="2"/>
      <c r="N523" s="2"/>
      <c r="O523" s="2"/>
      <c r="P523" s="31"/>
      <c r="Q523" s="2"/>
      <c r="R523" s="31"/>
      <c r="S523" s="2"/>
      <c r="T523" s="31"/>
      <c r="U523" s="31"/>
      <c r="V523" s="31"/>
      <c r="W523" s="31"/>
      <c r="X523" s="31"/>
      <c r="Y523" s="31"/>
      <c r="Z523" s="31"/>
      <c r="AA523" s="31"/>
      <c r="AB523" s="31"/>
      <c r="AC523" s="31"/>
      <c r="AD523" s="31"/>
      <c r="AE523" s="31"/>
      <c r="AF523" s="31"/>
      <c r="AG523" s="31"/>
      <c r="AH523" s="31"/>
      <c r="AI523" s="31"/>
      <c r="AJ523" s="31"/>
      <c r="AK523" s="31"/>
      <c r="AL523" s="31"/>
      <c r="AM523" s="31"/>
      <c r="AN523" s="31"/>
      <c r="AO523" s="31"/>
      <c r="AP523" s="31"/>
      <c r="AQ523" s="31"/>
      <c r="AR523" s="31"/>
      <c r="AS523" s="31"/>
      <c r="AT523" s="31"/>
      <c r="AU523" s="31"/>
      <c r="AV523" s="31"/>
      <c r="AW523" s="31"/>
      <c r="AX523" s="31"/>
      <c r="AY523" s="31"/>
      <c r="AZ523" s="31"/>
      <c r="BA523" s="31"/>
      <c r="BB523" s="31"/>
      <c r="BC523" s="31"/>
      <c r="BD523" s="31"/>
      <c r="BE523" s="31"/>
      <c r="BF523" s="31"/>
      <c r="BG523" s="31"/>
    </row>
    <row r="524" spans="12:59" ht="15.75">
      <c r="L524" s="2"/>
      <c r="M524" s="2"/>
      <c r="N524" s="2"/>
      <c r="O524" s="2"/>
      <c r="P524" s="31"/>
      <c r="Q524" s="2"/>
      <c r="R524" s="31"/>
      <c r="S524" s="2"/>
      <c r="T524" s="31"/>
      <c r="U524" s="31"/>
      <c r="V524" s="31"/>
      <c r="W524" s="31"/>
      <c r="X524" s="31"/>
      <c r="Y524" s="31"/>
      <c r="Z524" s="31"/>
      <c r="AA524" s="31"/>
      <c r="AB524" s="31"/>
      <c r="AC524" s="31"/>
      <c r="AD524" s="31"/>
      <c r="AE524" s="31"/>
      <c r="AF524" s="31"/>
      <c r="AG524" s="31"/>
      <c r="AH524" s="31"/>
      <c r="AI524" s="31"/>
      <c r="AJ524" s="31"/>
      <c r="AK524" s="31"/>
      <c r="AL524" s="31"/>
      <c r="AM524" s="31"/>
      <c r="AN524" s="31"/>
      <c r="AO524" s="31"/>
      <c r="AP524" s="31"/>
      <c r="AQ524" s="31"/>
      <c r="AR524" s="31"/>
      <c r="AS524" s="31"/>
      <c r="AT524" s="31"/>
      <c r="AU524" s="31"/>
      <c r="AV524" s="31"/>
      <c r="AW524" s="31"/>
      <c r="AX524" s="31"/>
      <c r="AY524" s="31"/>
      <c r="AZ524" s="31"/>
      <c r="BA524" s="31"/>
      <c r="BB524" s="31"/>
      <c r="BC524" s="31"/>
      <c r="BD524" s="31"/>
      <c r="BE524" s="31"/>
      <c r="BF524" s="31"/>
      <c r="BG524" s="31"/>
    </row>
    <row r="525" spans="12:59" ht="15.75">
      <c r="L525" s="2"/>
      <c r="M525" s="2"/>
      <c r="N525" s="2"/>
      <c r="O525" s="2"/>
      <c r="P525" s="31"/>
      <c r="Q525" s="2"/>
      <c r="R525" s="31"/>
      <c r="S525" s="2"/>
      <c r="T525" s="31"/>
      <c r="U525" s="31"/>
      <c r="V525" s="31"/>
      <c r="W525" s="31"/>
      <c r="X525" s="31"/>
      <c r="Y525" s="31"/>
      <c r="Z525" s="31"/>
      <c r="AA525" s="31"/>
      <c r="AB525" s="31"/>
      <c r="AC525" s="31"/>
      <c r="AD525" s="31"/>
      <c r="AE525" s="31"/>
      <c r="AF525" s="31"/>
      <c r="AG525" s="31"/>
      <c r="AH525" s="31"/>
      <c r="AI525" s="31"/>
      <c r="AJ525" s="31"/>
      <c r="AK525" s="31"/>
      <c r="AL525" s="31"/>
      <c r="AM525" s="31"/>
      <c r="AN525" s="31"/>
      <c r="AO525" s="31"/>
      <c r="AP525" s="31"/>
      <c r="AQ525" s="31"/>
      <c r="AR525" s="31"/>
      <c r="AS525" s="31"/>
      <c r="AT525" s="31"/>
      <c r="AU525" s="31"/>
      <c r="AV525" s="31"/>
      <c r="AW525" s="31"/>
      <c r="AX525" s="31"/>
      <c r="AY525" s="31"/>
      <c r="AZ525" s="31"/>
      <c r="BA525" s="31"/>
      <c r="BB525" s="31"/>
      <c r="BC525" s="31"/>
      <c r="BD525" s="31"/>
      <c r="BE525" s="31"/>
      <c r="BF525" s="31"/>
      <c r="BG525" s="31"/>
    </row>
    <row r="526" spans="12:59" ht="15.75">
      <c r="L526" s="2"/>
      <c r="M526" s="2"/>
      <c r="N526" s="2"/>
      <c r="O526" s="2"/>
      <c r="P526" s="31"/>
      <c r="Q526" s="2"/>
      <c r="R526" s="31"/>
      <c r="S526" s="2"/>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row>
    <row r="527" spans="12:59" ht="15.75">
      <c r="L527" s="2"/>
      <c r="M527" s="2"/>
      <c r="N527" s="2"/>
      <c r="O527" s="2"/>
      <c r="P527" s="31"/>
      <c r="Q527" s="2"/>
      <c r="R527" s="31"/>
      <c r="S527" s="2"/>
      <c r="T527" s="31"/>
      <c r="U527" s="31"/>
      <c r="V527" s="31"/>
      <c r="W527" s="31"/>
      <c r="X527" s="31"/>
      <c r="Y527" s="31"/>
      <c r="Z527" s="31"/>
      <c r="AA527" s="31"/>
      <c r="AB527" s="31"/>
      <c r="AC527" s="31"/>
      <c r="AD527" s="31"/>
      <c r="AE527" s="31"/>
      <c r="AF527" s="31"/>
      <c r="AG527" s="31"/>
      <c r="AH527" s="31"/>
      <c r="AI527" s="31"/>
      <c r="AJ527" s="31"/>
      <c r="AK527" s="31"/>
      <c r="AL527" s="31"/>
      <c r="AM527" s="31"/>
      <c r="AN527" s="31"/>
      <c r="AO527" s="31"/>
      <c r="AP527" s="31"/>
      <c r="AQ527" s="31"/>
      <c r="AR527" s="31"/>
      <c r="AS527" s="31"/>
      <c r="AT527" s="31"/>
      <c r="AU527" s="31"/>
      <c r="AV527" s="31"/>
      <c r="AW527" s="31"/>
      <c r="AX527" s="31"/>
      <c r="AY527" s="31"/>
      <c r="AZ527" s="31"/>
      <c r="BA527" s="31"/>
      <c r="BB527" s="31"/>
      <c r="BC527" s="31"/>
      <c r="BD527" s="31"/>
      <c r="BE527" s="31"/>
      <c r="BF527" s="31"/>
      <c r="BG527" s="31"/>
    </row>
    <row r="528" spans="12:59" ht="15.75">
      <c r="L528" s="2"/>
      <c r="M528" s="2"/>
      <c r="N528" s="2"/>
      <c r="O528" s="2"/>
      <c r="P528" s="31"/>
      <c r="Q528" s="2"/>
      <c r="R528" s="31"/>
      <c r="S528" s="2"/>
      <c r="T528" s="31"/>
      <c r="U528" s="31"/>
      <c r="V528" s="31"/>
      <c r="W528" s="31"/>
      <c r="X528" s="31"/>
      <c r="Y528" s="31"/>
      <c r="Z528" s="31"/>
      <c r="AA528" s="31"/>
      <c r="AB528" s="31"/>
      <c r="AC528" s="31"/>
      <c r="AD528" s="31"/>
      <c r="AE528" s="31"/>
      <c r="AF528" s="31"/>
      <c r="AG528" s="31"/>
      <c r="AH528" s="31"/>
      <c r="AI528" s="31"/>
      <c r="AJ528" s="31"/>
      <c r="AK528" s="31"/>
      <c r="AL528" s="31"/>
      <c r="AM528" s="31"/>
      <c r="AN528" s="31"/>
      <c r="AO528" s="31"/>
      <c r="AP528" s="31"/>
      <c r="AQ528" s="31"/>
      <c r="AR528" s="31"/>
      <c r="AS528" s="31"/>
      <c r="AT528" s="31"/>
      <c r="AU528" s="31"/>
      <c r="AV528" s="31"/>
      <c r="AW528" s="31"/>
      <c r="AX528" s="31"/>
      <c r="AY528" s="31"/>
      <c r="AZ528" s="31"/>
      <c r="BA528" s="31"/>
      <c r="BB528" s="31"/>
      <c r="BC528" s="31"/>
      <c r="BD528" s="31"/>
      <c r="BE528" s="31"/>
      <c r="BF528" s="31"/>
      <c r="BG528" s="31"/>
    </row>
    <row r="529" spans="12:59" ht="15.75">
      <c r="L529" s="2"/>
      <c r="M529" s="2"/>
      <c r="N529" s="2"/>
      <c r="O529" s="2"/>
      <c r="P529" s="31"/>
      <c r="Q529" s="2"/>
      <c r="R529" s="31"/>
      <c r="S529" s="2"/>
      <c r="T529" s="31"/>
      <c r="U529" s="31"/>
      <c r="V529" s="31"/>
      <c r="W529" s="31"/>
      <c r="X529" s="31"/>
      <c r="Y529" s="31"/>
      <c r="Z529" s="31"/>
      <c r="AA529" s="31"/>
      <c r="AB529" s="31"/>
      <c r="AC529" s="31"/>
      <c r="AD529" s="31"/>
      <c r="AE529" s="31"/>
      <c r="AF529" s="31"/>
      <c r="AG529" s="31"/>
      <c r="AH529" s="31"/>
      <c r="AI529" s="31"/>
      <c r="AJ529" s="31"/>
      <c r="AK529" s="31"/>
      <c r="AL529" s="31"/>
      <c r="AM529" s="31"/>
      <c r="AN529" s="31"/>
      <c r="AO529" s="31"/>
      <c r="AP529" s="31"/>
      <c r="AQ529" s="31"/>
      <c r="AR529" s="31"/>
      <c r="AS529" s="31"/>
      <c r="AT529" s="31"/>
      <c r="AU529" s="31"/>
      <c r="AV529" s="31"/>
      <c r="AW529" s="31"/>
      <c r="AX529" s="31"/>
      <c r="AY529" s="31"/>
      <c r="AZ529" s="31"/>
      <c r="BA529" s="31"/>
      <c r="BB529" s="31"/>
      <c r="BC529" s="31"/>
      <c r="BD529" s="31"/>
      <c r="BE529" s="31"/>
      <c r="BF529" s="31"/>
      <c r="BG529" s="31"/>
    </row>
    <row r="530" spans="12:59" ht="15.75">
      <c r="L530" s="2"/>
      <c r="M530" s="2"/>
      <c r="N530" s="2"/>
      <c r="O530" s="2"/>
      <c r="P530" s="31"/>
      <c r="Q530" s="2"/>
      <c r="R530" s="31"/>
      <c r="S530" s="2"/>
      <c r="T530" s="31"/>
      <c r="U530" s="31"/>
      <c r="V530" s="31"/>
      <c r="W530" s="31"/>
      <c r="X530" s="31"/>
      <c r="Y530" s="31"/>
      <c r="Z530" s="31"/>
      <c r="AA530" s="31"/>
      <c r="AB530" s="31"/>
      <c r="AC530" s="31"/>
      <c r="AD530" s="31"/>
      <c r="AE530" s="31"/>
      <c r="AF530" s="31"/>
      <c r="AG530" s="31"/>
      <c r="AH530" s="31"/>
      <c r="AI530" s="31"/>
      <c r="AJ530" s="31"/>
      <c r="AK530" s="31"/>
      <c r="AL530" s="31"/>
      <c r="AM530" s="31"/>
      <c r="AN530" s="31"/>
      <c r="AO530" s="31"/>
      <c r="AP530" s="31"/>
      <c r="AQ530" s="31"/>
      <c r="AR530" s="31"/>
      <c r="AS530" s="31"/>
      <c r="AT530" s="31"/>
      <c r="AU530" s="31"/>
      <c r="AV530" s="31"/>
      <c r="AW530" s="31"/>
      <c r="AX530" s="31"/>
      <c r="AY530" s="31"/>
      <c r="AZ530" s="31"/>
      <c r="BA530" s="31"/>
      <c r="BB530" s="31"/>
      <c r="BC530" s="31"/>
      <c r="BD530" s="31"/>
      <c r="BE530" s="31"/>
      <c r="BF530" s="31"/>
      <c r="BG530" s="31"/>
    </row>
    <row r="531" spans="12:59" ht="15.75">
      <c r="L531" s="2"/>
      <c r="M531" s="2"/>
      <c r="N531" s="2"/>
      <c r="O531" s="2"/>
      <c r="P531" s="31"/>
      <c r="Q531" s="2"/>
      <c r="R531" s="31"/>
      <c r="S531" s="2"/>
      <c r="T531" s="31"/>
      <c r="U531" s="31"/>
      <c r="V531" s="31"/>
      <c r="W531" s="31"/>
      <c r="X531" s="31"/>
      <c r="Y531" s="31"/>
      <c r="Z531" s="31"/>
      <c r="AA531" s="31"/>
      <c r="AB531" s="31"/>
      <c r="AC531" s="31"/>
      <c r="AD531" s="31"/>
      <c r="AE531" s="31"/>
      <c r="AF531" s="31"/>
      <c r="AG531" s="31"/>
      <c r="AH531" s="31"/>
      <c r="AI531" s="31"/>
      <c r="AJ531" s="31"/>
      <c r="AK531" s="31"/>
      <c r="AL531" s="31"/>
      <c r="AM531" s="31"/>
      <c r="AN531" s="31"/>
      <c r="AO531" s="31"/>
      <c r="AP531" s="31"/>
      <c r="AQ531" s="31"/>
      <c r="AR531" s="31"/>
      <c r="AS531" s="31"/>
      <c r="AT531" s="31"/>
      <c r="AU531" s="31"/>
      <c r="AV531" s="31"/>
      <c r="AW531" s="31"/>
      <c r="AX531" s="31"/>
      <c r="AY531" s="31"/>
      <c r="AZ531" s="31"/>
      <c r="BA531" s="31"/>
      <c r="BB531" s="31"/>
      <c r="BC531" s="31"/>
      <c r="BD531" s="31"/>
      <c r="BE531" s="31"/>
      <c r="BF531" s="31"/>
      <c r="BG531" s="31"/>
    </row>
    <row r="532" spans="12:59" ht="15.75">
      <c r="L532" s="2"/>
      <c r="M532" s="2"/>
      <c r="N532" s="2"/>
      <c r="O532" s="2"/>
      <c r="P532" s="31"/>
      <c r="Q532" s="2"/>
      <c r="R532" s="31"/>
      <c r="S532" s="2"/>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c r="AY532" s="31"/>
      <c r="AZ532" s="31"/>
      <c r="BA532" s="31"/>
      <c r="BB532" s="31"/>
      <c r="BC532" s="31"/>
      <c r="BD532" s="31"/>
      <c r="BE532" s="31"/>
      <c r="BF532" s="31"/>
      <c r="BG532" s="31"/>
    </row>
    <row r="533" spans="12:59" ht="15.75">
      <c r="L533" s="2"/>
      <c r="M533" s="2"/>
      <c r="N533" s="2"/>
      <c r="O533" s="2"/>
      <c r="P533" s="31"/>
      <c r="Q533" s="2"/>
      <c r="R533" s="31"/>
      <c r="S533" s="2"/>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c r="AY533" s="31"/>
      <c r="AZ533" s="31"/>
      <c r="BA533" s="31"/>
      <c r="BB533" s="31"/>
      <c r="BC533" s="31"/>
      <c r="BD533" s="31"/>
      <c r="BE533" s="31"/>
      <c r="BF533" s="31"/>
      <c r="BG533" s="31"/>
    </row>
    <row r="534" spans="12:59" ht="15.75">
      <c r="L534" s="2"/>
      <c r="M534" s="2"/>
      <c r="N534" s="2"/>
      <c r="O534" s="2"/>
      <c r="P534" s="31"/>
      <c r="Q534" s="2"/>
      <c r="R534" s="31"/>
      <c r="S534" s="2"/>
      <c r="T534" s="31"/>
      <c r="U534" s="31"/>
      <c r="V534" s="31"/>
      <c r="W534" s="31"/>
      <c r="X534" s="31"/>
      <c r="Y534" s="31"/>
      <c r="Z534" s="31"/>
      <c r="AA534" s="31"/>
      <c r="AB534" s="31"/>
      <c r="AC534" s="31"/>
      <c r="AD534" s="31"/>
      <c r="AE534" s="31"/>
      <c r="AF534" s="31"/>
      <c r="AG534" s="31"/>
      <c r="AH534" s="31"/>
      <c r="AI534" s="31"/>
      <c r="AJ534" s="31"/>
      <c r="AK534" s="31"/>
      <c r="AL534" s="31"/>
      <c r="AM534" s="31"/>
      <c r="AN534" s="31"/>
      <c r="AO534" s="31"/>
      <c r="AP534" s="31"/>
      <c r="AQ534" s="31"/>
      <c r="AR534" s="31"/>
      <c r="AS534" s="31"/>
      <c r="AT534" s="31"/>
      <c r="AU534" s="31"/>
      <c r="AV534" s="31"/>
      <c r="AW534" s="31"/>
      <c r="AX534" s="31"/>
      <c r="AY534" s="31"/>
      <c r="AZ534" s="31"/>
      <c r="BA534" s="31"/>
      <c r="BB534" s="31"/>
      <c r="BC534" s="31"/>
      <c r="BD534" s="31"/>
      <c r="BE534" s="31"/>
      <c r="BF534" s="31"/>
      <c r="BG534" s="31"/>
    </row>
    <row r="535" spans="12:59" ht="15.75">
      <c r="L535" s="2"/>
      <c r="M535" s="2"/>
      <c r="N535" s="2"/>
      <c r="O535" s="2"/>
      <c r="P535" s="31"/>
      <c r="Q535" s="2"/>
      <c r="R535" s="31"/>
      <c r="S535" s="2"/>
      <c r="T535" s="31"/>
      <c r="U535" s="31"/>
      <c r="V535" s="31"/>
      <c r="W535" s="31"/>
      <c r="X535" s="31"/>
      <c r="Y535" s="31"/>
      <c r="Z535" s="31"/>
      <c r="AA535" s="31"/>
      <c r="AB535" s="31"/>
      <c r="AC535" s="31"/>
      <c r="AD535" s="31"/>
      <c r="AE535" s="31"/>
      <c r="AF535" s="31"/>
      <c r="AG535" s="31"/>
      <c r="AH535" s="31"/>
      <c r="AI535" s="31"/>
      <c r="AJ535" s="31"/>
      <c r="AK535" s="31"/>
      <c r="AL535" s="31"/>
      <c r="AM535" s="31"/>
      <c r="AN535" s="31"/>
      <c r="AO535" s="31"/>
      <c r="AP535" s="31"/>
      <c r="AQ535" s="31"/>
      <c r="AR535" s="31"/>
      <c r="AS535" s="31"/>
      <c r="AT535" s="31"/>
      <c r="AU535" s="31"/>
      <c r="AV535" s="31"/>
      <c r="AW535" s="31"/>
      <c r="AX535" s="31"/>
      <c r="AY535" s="31"/>
      <c r="AZ535" s="31"/>
      <c r="BA535" s="31"/>
      <c r="BB535" s="31"/>
      <c r="BC535" s="31"/>
      <c r="BD535" s="31"/>
      <c r="BE535" s="31"/>
      <c r="BF535" s="31"/>
      <c r="BG535" s="31"/>
    </row>
    <row r="536" spans="12:59" ht="15.75">
      <c r="L536" s="2"/>
      <c r="M536" s="2"/>
      <c r="N536" s="2"/>
      <c r="O536" s="2"/>
      <c r="P536" s="31"/>
      <c r="Q536" s="2"/>
      <c r="R536" s="31"/>
      <c r="S536" s="2"/>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row>
    <row r="537" spans="12:59" ht="15.75">
      <c r="L537" s="2"/>
      <c r="M537" s="2"/>
      <c r="N537" s="2"/>
      <c r="O537" s="2"/>
      <c r="P537" s="31"/>
      <c r="Q537" s="2"/>
      <c r="R537" s="31"/>
      <c r="S537" s="2"/>
      <c r="T537" s="31"/>
      <c r="U537" s="31"/>
      <c r="V537" s="31"/>
      <c r="W537" s="31"/>
      <c r="X537" s="31"/>
      <c r="Y537" s="31"/>
      <c r="Z537" s="31"/>
      <c r="AA537" s="31"/>
      <c r="AB537" s="31"/>
      <c r="AC537" s="31"/>
      <c r="AD537" s="31"/>
      <c r="AE537" s="31"/>
      <c r="AF537" s="31"/>
      <c r="AG537" s="31"/>
      <c r="AH537" s="31"/>
      <c r="AI537" s="31"/>
      <c r="AJ537" s="31"/>
      <c r="AK537" s="31"/>
      <c r="AL537" s="31"/>
      <c r="AM537" s="31"/>
      <c r="AN537" s="31"/>
      <c r="AO537" s="31"/>
      <c r="AP537" s="31"/>
      <c r="AQ537" s="31"/>
      <c r="AR537" s="31"/>
      <c r="AS537" s="31"/>
      <c r="AT537" s="31"/>
      <c r="AU537" s="31"/>
      <c r="AV537" s="31"/>
      <c r="AW537" s="31"/>
      <c r="AX537" s="31"/>
      <c r="AY537" s="31"/>
      <c r="AZ537" s="31"/>
      <c r="BA537" s="31"/>
      <c r="BB537" s="31"/>
      <c r="BC537" s="31"/>
      <c r="BD537" s="31"/>
      <c r="BE537" s="31"/>
      <c r="BF537" s="31"/>
      <c r="BG537" s="31"/>
    </row>
    <row r="538" spans="12:59" ht="15.75">
      <c r="L538" s="2"/>
      <c r="M538" s="2"/>
      <c r="N538" s="2"/>
      <c r="O538" s="2"/>
      <c r="P538" s="31"/>
      <c r="Q538" s="2"/>
      <c r="R538" s="31"/>
      <c r="S538" s="2"/>
      <c r="T538" s="31"/>
      <c r="U538" s="31"/>
      <c r="V538" s="31"/>
      <c r="W538" s="31"/>
      <c r="X538" s="31"/>
      <c r="Y538" s="31"/>
      <c r="Z538" s="31"/>
      <c r="AA538" s="31"/>
      <c r="AB538" s="31"/>
      <c r="AC538" s="31"/>
      <c r="AD538" s="31"/>
      <c r="AE538" s="31"/>
      <c r="AF538" s="31"/>
      <c r="AG538" s="31"/>
      <c r="AH538" s="31"/>
      <c r="AI538" s="31"/>
      <c r="AJ538" s="31"/>
      <c r="AK538" s="31"/>
      <c r="AL538" s="31"/>
      <c r="AM538" s="31"/>
      <c r="AN538" s="31"/>
      <c r="AO538" s="31"/>
      <c r="AP538" s="31"/>
      <c r="AQ538" s="31"/>
      <c r="AR538" s="31"/>
      <c r="AS538" s="31"/>
      <c r="AT538" s="31"/>
      <c r="AU538" s="31"/>
      <c r="AV538" s="31"/>
      <c r="AW538" s="31"/>
      <c r="AX538" s="31"/>
      <c r="AY538" s="31"/>
      <c r="AZ538" s="31"/>
      <c r="BA538" s="31"/>
      <c r="BB538" s="31"/>
      <c r="BC538" s="31"/>
      <c r="BD538" s="31"/>
      <c r="BE538" s="31"/>
      <c r="BF538" s="31"/>
      <c r="BG538" s="31"/>
    </row>
    <row r="539" spans="12:59" ht="15.75">
      <c r="L539" s="2"/>
      <c r="M539" s="2"/>
      <c r="N539" s="2"/>
      <c r="O539" s="2"/>
      <c r="P539" s="31"/>
      <c r="Q539" s="2"/>
      <c r="R539" s="31"/>
      <c r="S539" s="2"/>
      <c r="T539" s="31"/>
      <c r="U539" s="31"/>
      <c r="V539" s="31"/>
      <c r="W539" s="31"/>
      <c r="X539" s="31"/>
      <c r="Y539" s="31"/>
      <c r="Z539" s="31"/>
      <c r="AA539" s="31"/>
      <c r="AB539" s="31"/>
      <c r="AC539" s="31"/>
      <c r="AD539" s="31"/>
      <c r="AE539" s="31"/>
      <c r="AF539" s="31"/>
      <c r="AG539" s="31"/>
      <c r="AH539" s="31"/>
      <c r="AI539" s="31"/>
      <c r="AJ539" s="31"/>
      <c r="AK539" s="31"/>
      <c r="AL539" s="31"/>
      <c r="AM539" s="31"/>
      <c r="AN539" s="31"/>
      <c r="AO539" s="31"/>
      <c r="AP539" s="31"/>
      <c r="AQ539" s="31"/>
      <c r="AR539" s="31"/>
      <c r="AS539" s="31"/>
      <c r="AT539" s="31"/>
      <c r="AU539" s="31"/>
      <c r="AV539" s="31"/>
      <c r="AW539" s="31"/>
      <c r="AX539" s="31"/>
      <c r="AY539" s="31"/>
      <c r="AZ539" s="31"/>
      <c r="BA539" s="31"/>
      <c r="BB539" s="31"/>
      <c r="BC539" s="31"/>
      <c r="BD539" s="31"/>
      <c r="BE539" s="31"/>
      <c r="BF539" s="31"/>
      <c r="BG539" s="31"/>
    </row>
    <row r="540" spans="12:59" ht="15.75">
      <c r="L540" s="2"/>
      <c r="M540" s="2"/>
      <c r="N540" s="2"/>
      <c r="O540" s="2"/>
      <c r="P540" s="31"/>
      <c r="Q540" s="2"/>
      <c r="R540" s="31"/>
      <c r="S540" s="2"/>
      <c r="T540" s="31"/>
      <c r="U540" s="31"/>
      <c r="V540" s="31"/>
      <c r="W540" s="31"/>
      <c r="X540" s="31"/>
      <c r="Y540" s="31"/>
      <c r="Z540" s="31"/>
      <c r="AA540" s="31"/>
      <c r="AB540" s="31"/>
      <c r="AC540" s="31"/>
      <c r="AD540" s="31"/>
      <c r="AE540" s="31"/>
      <c r="AF540" s="31"/>
      <c r="AG540" s="31"/>
      <c r="AH540" s="31"/>
      <c r="AI540" s="31"/>
      <c r="AJ540" s="31"/>
      <c r="AK540" s="31"/>
      <c r="AL540" s="31"/>
      <c r="AM540" s="31"/>
      <c r="AN540" s="31"/>
      <c r="AO540" s="31"/>
      <c r="AP540" s="31"/>
      <c r="AQ540" s="31"/>
      <c r="AR540" s="31"/>
      <c r="AS540" s="31"/>
      <c r="AT540" s="31"/>
      <c r="AU540" s="31"/>
      <c r="AV540" s="31"/>
      <c r="AW540" s="31"/>
      <c r="AX540" s="31"/>
      <c r="AY540" s="31"/>
      <c r="AZ540" s="31"/>
      <c r="BA540" s="31"/>
      <c r="BB540" s="31"/>
      <c r="BC540" s="31"/>
      <c r="BD540" s="31"/>
      <c r="BE540" s="31"/>
      <c r="BF540" s="31"/>
      <c r="BG540" s="31"/>
    </row>
    <row r="541" spans="12:59" ht="15.75">
      <c r="L541" s="2"/>
      <c r="M541" s="2"/>
      <c r="N541" s="2"/>
      <c r="O541" s="2"/>
      <c r="P541" s="31"/>
      <c r="Q541" s="2"/>
      <c r="R541" s="31"/>
      <c r="S541" s="2"/>
      <c r="T541" s="31"/>
      <c r="U541" s="31"/>
      <c r="V541" s="31"/>
      <c r="W541" s="31"/>
      <c r="X541" s="31"/>
      <c r="Y541" s="31"/>
      <c r="Z541" s="31"/>
      <c r="AA541" s="31"/>
      <c r="AB541" s="31"/>
      <c r="AC541" s="31"/>
      <c r="AD541" s="31"/>
      <c r="AE541" s="31"/>
      <c r="AF541" s="31"/>
      <c r="AG541" s="31"/>
      <c r="AH541" s="31"/>
      <c r="AI541" s="31"/>
      <c r="AJ541" s="31"/>
      <c r="AK541" s="31"/>
      <c r="AL541" s="31"/>
      <c r="AM541" s="31"/>
      <c r="AN541" s="31"/>
      <c r="AO541" s="31"/>
      <c r="AP541" s="31"/>
      <c r="AQ541" s="31"/>
      <c r="AR541" s="31"/>
      <c r="AS541" s="31"/>
      <c r="AT541" s="31"/>
      <c r="AU541" s="31"/>
      <c r="AV541" s="31"/>
      <c r="AW541" s="31"/>
      <c r="AX541" s="31"/>
      <c r="AY541" s="31"/>
      <c r="AZ541" s="31"/>
      <c r="BA541" s="31"/>
      <c r="BB541" s="31"/>
      <c r="BC541" s="31"/>
      <c r="BD541" s="31"/>
      <c r="BE541" s="31"/>
      <c r="BF541" s="31"/>
      <c r="BG541" s="31"/>
    </row>
    <row r="542" spans="12:59" ht="15.75">
      <c r="L542" s="2"/>
      <c r="M542" s="2"/>
      <c r="N542" s="2"/>
      <c r="O542" s="2"/>
      <c r="P542" s="31"/>
      <c r="Q542" s="2"/>
      <c r="R542" s="31"/>
      <c r="S542" s="2"/>
      <c r="T542" s="31"/>
      <c r="U542" s="31"/>
      <c r="V542" s="31"/>
      <c r="W542" s="31"/>
      <c r="X542" s="31"/>
      <c r="Y542" s="31"/>
      <c r="Z542" s="31"/>
      <c r="AA542" s="31"/>
      <c r="AB542" s="31"/>
      <c r="AC542" s="31"/>
      <c r="AD542" s="31"/>
      <c r="AE542" s="31"/>
      <c r="AF542" s="31"/>
      <c r="AG542" s="31"/>
      <c r="AH542" s="31"/>
      <c r="AI542" s="31"/>
      <c r="AJ542" s="31"/>
      <c r="AK542" s="31"/>
      <c r="AL542" s="31"/>
      <c r="AM542" s="31"/>
      <c r="AN542" s="31"/>
      <c r="AO542" s="31"/>
      <c r="AP542" s="31"/>
      <c r="AQ542" s="31"/>
      <c r="AR542" s="31"/>
      <c r="AS542" s="31"/>
      <c r="AT542" s="31"/>
      <c r="AU542" s="31"/>
      <c r="AV542" s="31"/>
      <c r="AW542" s="31"/>
      <c r="AX542" s="31"/>
      <c r="AY542" s="31"/>
      <c r="AZ542" s="31"/>
      <c r="BA542" s="31"/>
      <c r="BB542" s="31"/>
      <c r="BC542" s="31"/>
      <c r="BD542" s="31"/>
      <c r="BE542" s="31"/>
      <c r="BF542" s="31"/>
      <c r="BG542" s="31"/>
    </row>
    <row r="543" spans="12:59" ht="15.75">
      <c r="L543" s="2"/>
      <c r="M543" s="2"/>
      <c r="N543" s="2"/>
      <c r="O543" s="2"/>
      <c r="P543" s="31"/>
      <c r="Q543" s="2"/>
      <c r="R543" s="31"/>
      <c r="S543" s="2"/>
      <c r="T543" s="31"/>
      <c r="U543" s="31"/>
      <c r="V543" s="31"/>
      <c r="W543" s="31"/>
      <c r="X543" s="31"/>
      <c r="Y543" s="31"/>
      <c r="Z543" s="31"/>
      <c r="AA543" s="31"/>
      <c r="AB543" s="31"/>
      <c r="AC543" s="31"/>
      <c r="AD543" s="31"/>
      <c r="AE543" s="31"/>
      <c r="AF543" s="31"/>
      <c r="AG543" s="31"/>
      <c r="AH543" s="31"/>
      <c r="AI543" s="31"/>
      <c r="AJ543" s="31"/>
      <c r="AK543" s="31"/>
      <c r="AL543" s="31"/>
      <c r="AM543" s="31"/>
      <c r="AN543" s="31"/>
      <c r="AO543" s="31"/>
      <c r="AP543" s="31"/>
      <c r="AQ543" s="31"/>
      <c r="AR543" s="31"/>
      <c r="AS543" s="31"/>
      <c r="AT543" s="31"/>
      <c r="AU543" s="31"/>
      <c r="AV543" s="31"/>
      <c r="AW543" s="31"/>
      <c r="AX543" s="31"/>
      <c r="AY543" s="31"/>
      <c r="AZ543" s="31"/>
      <c r="BA543" s="31"/>
      <c r="BB543" s="31"/>
      <c r="BC543" s="31"/>
      <c r="BD543" s="31"/>
      <c r="BE543" s="31"/>
      <c r="BF543" s="31"/>
      <c r="BG543" s="31"/>
    </row>
    <row r="544" spans="12:59" ht="15.75">
      <c r="L544" s="2"/>
      <c r="M544" s="2"/>
      <c r="N544" s="2"/>
      <c r="O544" s="2"/>
      <c r="P544" s="31"/>
      <c r="Q544" s="2"/>
      <c r="R544" s="31"/>
      <c r="S544" s="2"/>
      <c r="T544" s="31"/>
      <c r="U544" s="31"/>
      <c r="V544" s="31"/>
      <c r="W544" s="31"/>
      <c r="X544" s="31"/>
      <c r="Y544" s="31"/>
      <c r="Z544" s="31"/>
      <c r="AA544" s="31"/>
      <c r="AB544" s="31"/>
      <c r="AC544" s="31"/>
      <c r="AD544" s="31"/>
      <c r="AE544" s="31"/>
      <c r="AF544" s="31"/>
      <c r="AG544" s="31"/>
      <c r="AH544" s="31"/>
      <c r="AI544" s="31"/>
      <c r="AJ544" s="31"/>
      <c r="AK544" s="31"/>
      <c r="AL544" s="31"/>
      <c r="AM544" s="31"/>
      <c r="AN544" s="31"/>
      <c r="AO544" s="31"/>
      <c r="AP544" s="31"/>
      <c r="AQ544" s="31"/>
      <c r="AR544" s="31"/>
      <c r="AS544" s="31"/>
      <c r="AT544" s="31"/>
      <c r="AU544" s="31"/>
      <c r="AV544" s="31"/>
      <c r="AW544" s="31"/>
      <c r="AX544" s="31"/>
      <c r="AY544" s="31"/>
      <c r="AZ544" s="31"/>
      <c r="BA544" s="31"/>
      <c r="BB544" s="31"/>
      <c r="BC544" s="31"/>
      <c r="BD544" s="31"/>
      <c r="BE544" s="31"/>
      <c r="BF544" s="31"/>
      <c r="BG544" s="31"/>
    </row>
    <row r="545" spans="12:59" ht="15.75">
      <c r="L545" s="2"/>
      <c r="M545" s="2"/>
      <c r="N545" s="2"/>
      <c r="O545" s="2"/>
      <c r="P545" s="31"/>
      <c r="Q545" s="2"/>
      <c r="R545" s="31"/>
      <c r="S545" s="2"/>
      <c r="T545" s="31"/>
      <c r="U545" s="31"/>
      <c r="V545" s="31"/>
      <c r="W545" s="31"/>
      <c r="X545" s="31"/>
      <c r="Y545" s="31"/>
      <c r="Z545" s="31"/>
      <c r="AA545" s="31"/>
      <c r="AB545" s="31"/>
      <c r="AC545" s="31"/>
      <c r="AD545" s="31"/>
      <c r="AE545" s="31"/>
      <c r="AF545" s="31"/>
      <c r="AG545" s="31"/>
      <c r="AH545" s="31"/>
      <c r="AI545" s="31"/>
      <c r="AJ545" s="31"/>
      <c r="AK545" s="31"/>
      <c r="AL545" s="31"/>
      <c r="AM545" s="31"/>
      <c r="AN545" s="31"/>
      <c r="AO545" s="31"/>
      <c r="AP545" s="31"/>
      <c r="AQ545" s="31"/>
      <c r="AR545" s="31"/>
      <c r="AS545" s="31"/>
      <c r="AT545" s="31"/>
      <c r="AU545" s="31"/>
      <c r="AV545" s="31"/>
      <c r="AW545" s="31"/>
      <c r="AX545" s="31"/>
      <c r="AY545" s="31"/>
      <c r="AZ545" s="31"/>
      <c r="BA545" s="31"/>
      <c r="BB545" s="31"/>
      <c r="BC545" s="31"/>
      <c r="BD545" s="31"/>
      <c r="BE545" s="31"/>
      <c r="BF545" s="31"/>
      <c r="BG545" s="31"/>
    </row>
    <row r="546" spans="12:59" ht="15.75">
      <c r="L546" s="2"/>
      <c r="M546" s="2"/>
      <c r="N546" s="2"/>
      <c r="O546" s="2"/>
      <c r="P546" s="31"/>
      <c r="Q546" s="2"/>
      <c r="R546" s="31"/>
      <c r="S546" s="2"/>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row>
    <row r="547" spans="12:59" ht="15.75">
      <c r="L547" s="2"/>
      <c r="M547" s="2"/>
      <c r="N547" s="2"/>
      <c r="O547" s="2"/>
      <c r="P547" s="31"/>
      <c r="Q547" s="2"/>
      <c r="R547" s="31"/>
      <c r="S547" s="2"/>
      <c r="T547" s="31"/>
      <c r="U547" s="31"/>
      <c r="V547" s="31"/>
      <c r="W547" s="31"/>
      <c r="X547" s="31"/>
      <c r="Y547" s="31"/>
      <c r="Z547" s="31"/>
      <c r="AA547" s="31"/>
      <c r="AB547" s="31"/>
      <c r="AC547" s="31"/>
      <c r="AD547" s="31"/>
      <c r="AE547" s="31"/>
      <c r="AF547" s="31"/>
      <c r="AG547" s="31"/>
      <c r="AH547" s="31"/>
      <c r="AI547" s="31"/>
      <c r="AJ547" s="31"/>
      <c r="AK547" s="31"/>
      <c r="AL547" s="31"/>
      <c r="AM547" s="31"/>
      <c r="AN547" s="31"/>
      <c r="AO547" s="31"/>
      <c r="AP547" s="31"/>
      <c r="AQ547" s="31"/>
      <c r="AR547" s="31"/>
      <c r="AS547" s="31"/>
      <c r="AT547" s="31"/>
      <c r="AU547" s="31"/>
      <c r="AV547" s="31"/>
      <c r="AW547" s="31"/>
      <c r="AX547" s="31"/>
      <c r="AY547" s="31"/>
      <c r="AZ547" s="31"/>
      <c r="BA547" s="31"/>
      <c r="BB547" s="31"/>
      <c r="BC547" s="31"/>
      <c r="BD547" s="31"/>
      <c r="BE547" s="31"/>
      <c r="BF547" s="31"/>
      <c r="BG547" s="31"/>
    </row>
    <row r="548" spans="12:59" ht="15.75">
      <c r="L548" s="2"/>
      <c r="M548" s="2"/>
      <c r="N548" s="2"/>
      <c r="O548" s="2"/>
      <c r="P548" s="31"/>
      <c r="Q548" s="2"/>
      <c r="R548" s="31"/>
      <c r="S548" s="2"/>
      <c r="T548" s="31"/>
      <c r="U548" s="31"/>
      <c r="V548" s="31"/>
      <c r="W548" s="31"/>
      <c r="X548" s="31"/>
      <c r="Y548" s="31"/>
      <c r="Z548" s="31"/>
      <c r="AA548" s="31"/>
      <c r="AB548" s="31"/>
      <c r="AC548" s="31"/>
      <c r="AD548" s="31"/>
      <c r="AE548" s="31"/>
      <c r="AF548" s="31"/>
      <c r="AG548" s="31"/>
      <c r="AH548" s="31"/>
      <c r="AI548" s="31"/>
      <c r="AJ548" s="31"/>
      <c r="AK548" s="31"/>
      <c r="AL548" s="31"/>
      <c r="AM548" s="31"/>
      <c r="AN548" s="31"/>
      <c r="AO548" s="31"/>
      <c r="AP548" s="31"/>
      <c r="AQ548" s="31"/>
      <c r="AR548" s="31"/>
      <c r="AS548" s="31"/>
      <c r="AT548" s="31"/>
      <c r="AU548" s="31"/>
      <c r="AV548" s="31"/>
      <c r="AW548" s="31"/>
      <c r="AX548" s="31"/>
      <c r="AY548" s="31"/>
      <c r="AZ548" s="31"/>
      <c r="BA548" s="31"/>
      <c r="BB548" s="31"/>
      <c r="BC548" s="31"/>
      <c r="BD548" s="31"/>
      <c r="BE548" s="31"/>
      <c r="BF548" s="31"/>
      <c r="BG548" s="31"/>
    </row>
    <row r="549" spans="12:59" ht="15.75">
      <c r="L549" s="2"/>
      <c r="M549" s="2"/>
      <c r="N549" s="2"/>
      <c r="O549" s="2"/>
      <c r="P549" s="31"/>
      <c r="Q549" s="2"/>
      <c r="R549" s="31"/>
      <c r="S549" s="2"/>
      <c r="T549" s="31"/>
      <c r="U549" s="31"/>
      <c r="V549" s="31"/>
      <c r="W549" s="31"/>
      <c r="X549" s="31"/>
      <c r="Y549" s="31"/>
      <c r="Z549" s="31"/>
      <c r="AA549" s="31"/>
      <c r="AB549" s="31"/>
      <c r="AC549" s="31"/>
      <c r="AD549" s="31"/>
      <c r="AE549" s="31"/>
      <c r="AF549" s="31"/>
      <c r="AG549" s="31"/>
      <c r="AH549" s="31"/>
      <c r="AI549" s="31"/>
      <c r="AJ549" s="31"/>
      <c r="AK549" s="31"/>
      <c r="AL549" s="31"/>
      <c r="AM549" s="31"/>
      <c r="AN549" s="31"/>
      <c r="AO549" s="31"/>
      <c r="AP549" s="31"/>
      <c r="AQ549" s="31"/>
      <c r="AR549" s="31"/>
      <c r="AS549" s="31"/>
      <c r="AT549" s="31"/>
      <c r="AU549" s="31"/>
      <c r="AV549" s="31"/>
      <c r="AW549" s="31"/>
      <c r="AX549" s="31"/>
      <c r="AY549" s="31"/>
      <c r="AZ549" s="31"/>
      <c r="BA549" s="31"/>
      <c r="BB549" s="31"/>
      <c r="BC549" s="31"/>
      <c r="BD549" s="31"/>
      <c r="BE549" s="31"/>
      <c r="BF549" s="31"/>
      <c r="BG549" s="31"/>
    </row>
    <row r="550" spans="12:59" ht="15.75">
      <c r="L550" s="2"/>
      <c r="M550" s="2"/>
      <c r="N550" s="2"/>
      <c r="O550" s="2"/>
      <c r="P550" s="31"/>
      <c r="Q550" s="2"/>
      <c r="R550" s="31"/>
      <c r="S550" s="2"/>
      <c r="T550" s="31"/>
      <c r="U550" s="31"/>
      <c r="V550" s="31"/>
      <c r="W550" s="31"/>
      <c r="X550" s="31"/>
      <c r="Y550" s="31"/>
      <c r="Z550" s="31"/>
      <c r="AA550" s="31"/>
      <c r="AB550" s="31"/>
      <c r="AC550" s="31"/>
      <c r="AD550" s="31"/>
      <c r="AE550" s="31"/>
      <c r="AF550" s="31"/>
      <c r="AG550" s="31"/>
      <c r="AH550" s="31"/>
      <c r="AI550" s="31"/>
      <c r="AJ550" s="31"/>
      <c r="AK550" s="31"/>
      <c r="AL550" s="31"/>
      <c r="AM550" s="31"/>
      <c r="AN550" s="31"/>
      <c r="AO550" s="31"/>
      <c r="AP550" s="31"/>
      <c r="AQ550" s="31"/>
      <c r="AR550" s="31"/>
      <c r="AS550" s="31"/>
      <c r="AT550" s="31"/>
      <c r="AU550" s="31"/>
      <c r="AV550" s="31"/>
      <c r="AW550" s="31"/>
      <c r="AX550" s="31"/>
      <c r="AY550" s="31"/>
      <c r="AZ550" s="31"/>
      <c r="BA550" s="31"/>
      <c r="BB550" s="31"/>
      <c r="BC550" s="31"/>
      <c r="BD550" s="31"/>
      <c r="BE550" s="31"/>
      <c r="BF550" s="31"/>
      <c r="BG550" s="31"/>
    </row>
    <row r="551" spans="12:59" ht="15.75">
      <c r="L551" s="2"/>
      <c r="M551" s="2"/>
      <c r="N551" s="2"/>
      <c r="O551" s="2"/>
      <c r="P551" s="31"/>
      <c r="Q551" s="2"/>
      <c r="R551" s="31"/>
      <c r="S551" s="2"/>
      <c r="T551" s="31"/>
      <c r="U551" s="31"/>
      <c r="V551" s="31"/>
      <c r="W551" s="31"/>
      <c r="X551" s="31"/>
      <c r="Y551" s="31"/>
      <c r="Z551" s="31"/>
      <c r="AA551" s="31"/>
      <c r="AB551" s="31"/>
      <c r="AC551" s="31"/>
      <c r="AD551" s="31"/>
      <c r="AE551" s="31"/>
      <c r="AF551" s="31"/>
      <c r="AG551" s="31"/>
      <c r="AH551" s="31"/>
      <c r="AI551" s="31"/>
      <c r="AJ551" s="31"/>
      <c r="AK551" s="31"/>
      <c r="AL551" s="31"/>
      <c r="AM551" s="31"/>
      <c r="AN551" s="31"/>
      <c r="AO551" s="31"/>
      <c r="AP551" s="31"/>
      <c r="AQ551" s="31"/>
      <c r="AR551" s="31"/>
      <c r="AS551" s="31"/>
      <c r="AT551" s="31"/>
      <c r="AU551" s="31"/>
      <c r="AV551" s="31"/>
      <c r="AW551" s="31"/>
      <c r="AX551" s="31"/>
      <c r="AY551" s="31"/>
      <c r="AZ551" s="31"/>
      <c r="BA551" s="31"/>
      <c r="BB551" s="31"/>
      <c r="BC551" s="31"/>
      <c r="BD551" s="31"/>
      <c r="BE551" s="31"/>
      <c r="BF551" s="31"/>
      <c r="BG551" s="31"/>
    </row>
    <row r="552" spans="12:59" ht="15.75">
      <c r="L552" s="2"/>
      <c r="M552" s="2"/>
      <c r="N552" s="2"/>
      <c r="O552" s="2"/>
      <c r="P552" s="31"/>
      <c r="Q552" s="2"/>
      <c r="R552" s="31"/>
      <c r="S552" s="2"/>
      <c r="T552" s="31"/>
      <c r="U552" s="31"/>
      <c r="V552" s="31"/>
      <c r="W552" s="31"/>
      <c r="X552" s="31"/>
      <c r="Y552" s="31"/>
      <c r="Z552" s="31"/>
      <c r="AA552" s="31"/>
      <c r="AB552" s="31"/>
      <c r="AC552" s="31"/>
      <c r="AD552" s="31"/>
      <c r="AE552" s="31"/>
      <c r="AF552" s="31"/>
      <c r="AG552" s="31"/>
      <c r="AH552" s="31"/>
      <c r="AI552" s="31"/>
      <c r="AJ552" s="31"/>
      <c r="AK552" s="31"/>
      <c r="AL552" s="31"/>
      <c r="AM552" s="31"/>
      <c r="AN552" s="31"/>
      <c r="AO552" s="31"/>
      <c r="AP552" s="31"/>
      <c r="AQ552" s="31"/>
      <c r="AR552" s="31"/>
      <c r="AS552" s="31"/>
      <c r="AT552" s="31"/>
      <c r="AU552" s="31"/>
      <c r="AV552" s="31"/>
      <c r="AW552" s="31"/>
      <c r="AX552" s="31"/>
      <c r="AY552" s="31"/>
      <c r="AZ552" s="31"/>
      <c r="BA552" s="31"/>
      <c r="BB552" s="31"/>
      <c r="BC552" s="31"/>
      <c r="BD552" s="31"/>
      <c r="BE552" s="31"/>
      <c r="BF552" s="31"/>
      <c r="BG552" s="31"/>
    </row>
    <row r="553" spans="12:59" ht="15.75">
      <c r="L553" s="2"/>
      <c r="M553" s="2"/>
      <c r="N553" s="2"/>
      <c r="O553" s="2"/>
      <c r="P553" s="31"/>
      <c r="Q553" s="2"/>
      <c r="R553" s="31"/>
      <c r="S553" s="2"/>
      <c r="T553" s="31"/>
      <c r="U553" s="31"/>
      <c r="V553" s="31"/>
      <c r="W553" s="31"/>
      <c r="X553" s="31"/>
      <c r="Y553" s="31"/>
      <c r="Z553" s="31"/>
      <c r="AA553" s="31"/>
      <c r="AB553" s="31"/>
      <c r="AC553" s="31"/>
      <c r="AD553" s="31"/>
      <c r="AE553" s="31"/>
      <c r="AF553" s="31"/>
      <c r="AG553" s="31"/>
      <c r="AH553" s="31"/>
      <c r="AI553" s="31"/>
      <c r="AJ553" s="31"/>
      <c r="AK553" s="31"/>
      <c r="AL553" s="31"/>
      <c r="AM553" s="31"/>
      <c r="AN553" s="31"/>
      <c r="AO553" s="31"/>
      <c r="AP553" s="31"/>
      <c r="AQ553" s="31"/>
      <c r="AR553" s="31"/>
      <c r="AS553" s="31"/>
      <c r="AT553" s="31"/>
      <c r="AU553" s="31"/>
      <c r="AV553" s="31"/>
      <c r="AW553" s="31"/>
      <c r="AX553" s="31"/>
      <c r="AY553" s="31"/>
      <c r="AZ553" s="31"/>
      <c r="BA553" s="31"/>
      <c r="BB553" s="31"/>
      <c r="BC553" s="31"/>
      <c r="BD553" s="31"/>
      <c r="BE553" s="31"/>
      <c r="BF553" s="31"/>
      <c r="BG553" s="31"/>
    </row>
    <row r="554" spans="12:59" ht="15.75">
      <c r="L554" s="2"/>
      <c r="M554" s="2"/>
      <c r="N554" s="2"/>
      <c r="O554" s="2"/>
      <c r="P554" s="31"/>
      <c r="Q554" s="2"/>
      <c r="R554" s="31"/>
      <c r="S554" s="2"/>
      <c r="T554" s="31"/>
      <c r="U554" s="31"/>
      <c r="V554" s="31"/>
      <c r="W554" s="31"/>
      <c r="X554" s="31"/>
      <c r="Y554" s="31"/>
      <c r="Z554" s="31"/>
      <c r="AA554" s="31"/>
      <c r="AB554" s="31"/>
      <c r="AC554" s="31"/>
      <c r="AD554" s="31"/>
      <c r="AE554" s="31"/>
      <c r="AF554" s="31"/>
      <c r="AG554" s="31"/>
      <c r="AH554" s="31"/>
      <c r="AI554" s="31"/>
      <c r="AJ554" s="31"/>
      <c r="AK554" s="31"/>
      <c r="AL554" s="31"/>
      <c r="AM554" s="31"/>
      <c r="AN554" s="31"/>
      <c r="AO554" s="31"/>
      <c r="AP554" s="31"/>
      <c r="AQ554" s="31"/>
      <c r="AR554" s="31"/>
      <c r="AS554" s="31"/>
      <c r="AT554" s="31"/>
      <c r="AU554" s="31"/>
      <c r="AV554" s="31"/>
      <c r="AW554" s="31"/>
      <c r="AX554" s="31"/>
      <c r="AY554" s="31"/>
      <c r="AZ554" s="31"/>
      <c r="BA554" s="31"/>
      <c r="BB554" s="31"/>
      <c r="BC554" s="31"/>
      <c r="BD554" s="31"/>
      <c r="BE554" s="31"/>
      <c r="BF554" s="31"/>
      <c r="BG554" s="31"/>
    </row>
    <row r="555" spans="12:59" ht="15.75">
      <c r="L555" s="2"/>
      <c r="M555" s="2"/>
      <c r="N555" s="2"/>
      <c r="O555" s="2"/>
      <c r="P555" s="31"/>
      <c r="Q555" s="2"/>
      <c r="R555" s="31"/>
      <c r="S555" s="2"/>
      <c r="T555" s="31"/>
      <c r="U555" s="31"/>
      <c r="V555" s="31"/>
      <c r="W555" s="31"/>
      <c r="X555" s="31"/>
      <c r="Y555" s="31"/>
      <c r="Z555" s="31"/>
      <c r="AA555" s="31"/>
      <c r="AB555" s="31"/>
      <c r="AC555" s="31"/>
      <c r="AD555" s="31"/>
      <c r="AE555" s="31"/>
      <c r="AF555" s="31"/>
      <c r="AG555" s="31"/>
      <c r="AH555" s="31"/>
      <c r="AI555" s="31"/>
      <c r="AJ555" s="31"/>
      <c r="AK555" s="31"/>
      <c r="AL555" s="31"/>
      <c r="AM555" s="31"/>
      <c r="AN555" s="31"/>
      <c r="AO555" s="31"/>
      <c r="AP555" s="31"/>
      <c r="AQ555" s="31"/>
      <c r="AR555" s="31"/>
      <c r="AS555" s="31"/>
      <c r="AT555" s="31"/>
      <c r="AU555" s="31"/>
      <c r="AV555" s="31"/>
      <c r="AW555" s="31"/>
      <c r="AX555" s="31"/>
      <c r="AY555" s="31"/>
      <c r="AZ555" s="31"/>
      <c r="BA555" s="31"/>
      <c r="BB555" s="31"/>
      <c r="BC555" s="31"/>
      <c r="BD555" s="31"/>
      <c r="BE555" s="31"/>
      <c r="BF555" s="31"/>
      <c r="BG555" s="31"/>
    </row>
    <row r="556" spans="12:59" ht="15.75">
      <c r="L556" s="2"/>
      <c r="M556" s="2"/>
      <c r="N556" s="2"/>
      <c r="O556" s="2"/>
      <c r="P556" s="31"/>
      <c r="Q556" s="2"/>
      <c r="R556" s="31"/>
      <c r="S556" s="2"/>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row>
    <row r="557" spans="12:59" ht="15.75">
      <c r="L557" s="2"/>
      <c r="M557" s="2"/>
      <c r="N557" s="2"/>
      <c r="O557" s="2"/>
      <c r="P557" s="31"/>
      <c r="Q557" s="2"/>
      <c r="R557" s="31"/>
      <c r="S557" s="2"/>
      <c r="T557" s="31"/>
      <c r="U557" s="31"/>
      <c r="V557" s="31"/>
      <c r="W557" s="31"/>
      <c r="X557" s="31"/>
      <c r="Y557" s="31"/>
      <c r="Z557" s="31"/>
      <c r="AA557" s="31"/>
      <c r="AB557" s="31"/>
      <c r="AC557" s="31"/>
      <c r="AD557" s="31"/>
      <c r="AE557" s="31"/>
      <c r="AF557" s="31"/>
      <c r="AG557" s="31"/>
      <c r="AH557" s="31"/>
      <c r="AI557" s="31"/>
      <c r="AJ557" s="31"/>
      <c r="AK557" s="31"/>
      <c r="AL557" s="31"/>
      <c r="AM557" s="31"/>
      <c r="AN557" s="31"/>
      <c r="AO557" s="31"/>
      <c r="AP557" s="31"/>
      <c r="AQ557" s="31"/>
      <c r="AR557" s="31"/>
      <c r="AS557" s="31"/>
      <c r="AT557" s="31"/>
      <c r="AU557" s="31"/>
      <c r="AV557" s="31"/>
      <c r="AW557" s="31"/>
      <c r="AX557" s="31"/>
      <c r="AY557" s="31"/>
      <c r="AZ557" s="31"/>
      <c r="BA557" s="31"/>
      <c r="BB557" s="31"/>
      <c r="BC557" s="31"/>
      <c r="BD557" s="31"/>
      <c r="BE557" s="31"/>
      <c r="BF557" s="31"/>
      <c r="BG557" s="31"/>
    </row>
    <row r="558" spans="12:59" ht="15.75">
      <c r="L558" s="2"/>
      <c r="M558" s="2"/>
      <c r="N558" s="2"/>
      <c r="O558" s="2"/>
      <c r="P558" s="31"/>
      <c r="Q558" s="2"/>
      <c r="R558" s="31"/>
      <c r="S558" s="2"/>
      <c r="T558" s="31"/>
      <c r="U558" s="31"/>
      <c r="V558" s="31"/>
      <c r="W558" s="31"/>
      <c r="X558" s="31"/>
      <c r="Y558" s="31"/>
      <c r="Z558" s="31"/>
      <c r="AA558" s="31"/>
      <c r="AB558" s="31"/>
      <c r="AC558" s="31"/>
      <c r="AD558" s="31"/>
      <c r="AE558" s="31"/>
      <c r="AF558" s="31"/>
      <c r="AG558" s="31"/>
      <c r="AH558" s="31"/>
      <c r="AI558" s="31"/>
      <c r="AJ558" s="31"/>
      <c r="AK558" s="31"/>
      <c r="AL558" s="31"/>
      <c r="AM558" s="31"/>
      <c r="AN558" s="31"/>
      <c r="AO558" s="31"/>
      <c r="AP558" s="31"/>
      <c r="AQ558" s="31"/>
      <c r="AR558" s="31"/>
      <c r="AS558" s="31"/>
      <c r="AT558" s="31"/>
      <c r="AU558" s="31"/>
      <c r="AV558" s="31"/>
      <c r="AW558" s="31"/>
      <c r="AX558" s="31"/>
      <c r="AY558" s="31"/>
      <c r="AZ558" s="31"/>
      <c r="BA558" s="31"/>
      <c r="BB558" s="31"/>
      <c r="BC558" s="31"/>
      <c r="BD558" s="31"/>
      <c r="BE558" s="31"/>
      <c r="BF558" s="31"/>
      <c r="BG558" s="31"/>
    </row>
    <row r="559" spans="12:59" ht="15.75">
      <c r="L559" s="2"/>
      <c r="M559" s="2"/>
      <c r="N559" s="2"/>
      <c r="O559" s="2"/>
      <c r="P559" s="31"/>
      <c r="Q559" s="2"/>
      <c r="R559" s="31"/>
      <c r="S559" s="2"/>
      <c r="T559" s="31"/>
      <c r="U559" s="31"/>
      <c r="V559" s="31"/>
      <c r="W559" s="31"/>
      <c r="X559" s="31"/>
      <c r="Y559" s="31"/>
      <c r="Z559" s="31"/>
      <c r="AA559" s="31"/>
      <c r="AB559" s="31"/>
      <c r="AC559" s="31"/>
      <c r="AD559" s="31"/>
      <c r="AE559" s="31"/>
      <c r="AF559" s="31"/>
      <c r="AG559" s="31"/>
      <c r="AH559" s="31"/>
      <c r="AI559" s="31"/>
      <c r="AJ559" s="31"/>
      <c r="AK559" s="31"/>
      <c r="AL559" s="31"/>
      <c r="AM559" s="31"/>
      <c r="AN559" s="31"/>
      <c r="AO559" s="31"/>
      <c r="AP559" s="31"/>
      <c r="AQ559" s="31"/>
      <c r="AR559" s="31"/>
      <c r="AS559" s="31"/>
      <c r="AT559" s="31"/>
      <c r="AU559" s="31"/>
      <c r="AV559" s="31"/>
      <c r="AW559" s="31"/>
      <c r="AX559" s="31"/>
      <c r="AY559" s="31"/>
      <c r="AZ559" s="31"/>
      <c r="BA559" s="31"/>
      <c r="BB559" s="31"/>
      <c r="BC559" s="31"/>
      <c r="BD559" s="31"/>
      <c r="BE559" s="31"/>
      <c r="BF559" s="31"/>
      <c r="BG559" s="31"/>
    </row>
    <row r="560" spans="12:59" ht="15.75">
      <c r="L560" s="2"/>
      <c r="M560" s="2"/>
      <c r="N560" s="2"/>
      <c r="O560" s="2"/>
      <c r="P560" s="31"/>
      <c r="Q560" s="2"/>
      <c r="R560" s="31"/>
      <c r="S560" s="2"/>
      <c r="T560" s="31"/>
      <c r="U560" s="31"/>
      <c r="V560" s="31"/>
      <c r="W560" s="31"/>
      <c r="X560" s="31"/>
      <c r="Y560" s="31"/>
      <c r="Z560" s="31"/>
      <c r="AA560" s="31"/>
      <c r="AB560" s="31"/>
      <c r="AC560" s="31"/>
      <c r="AD560" s="31"/>
      <c r="AE560" s="31"/>
      <c r="AF560" s="31"/>
      <c r="AG560" s="31"/>
      <c r="AH560" s="31"/>
      <c r="AI560" s="31"/>
      <c r="AJ560" s="31"/>
      <c r="AK560" s="31"/>
      <c r="AL560" s="31"/>
      <c r="AM560" s="31"/>
      <c r="AN560" s="31"/>
      <c r="AO560" s="31"/>
      <c r="AP560" s="31"/>
      <c r="AQ560" s="31"/>
      <c r="AR560" s="31"/>
      <c r="AS560" s="31"/>
      <c r="AT560" s="31"/>
      <c r="AU560" s="31"/>
      <c r="AV560" s="31"/>
      <c r="AW560" s="31"/>
      <c r="AX560" s="31"/>
      <c r="AY560" s="31"/>
      <c r="AZ560" s="31"/>
      <c r="BA560" s="31"/>
      <c r="BB560" s="31"/>
      <c r="BC560" s="31"/>
      <c r="BD560" s="31"/>
      <c r="BE560" s="31"/>
      <c r="BF560" s="31"/>
      <c r="BG560" s="31"/>
    </row>
    <row r="561" spans="12:59" ht="15.75">
      <c r="L561" s="2"/>
      <c r="M561" s="2"/>
      <c r="N561" s="2"/>
      <c r="O561" s="2"/>
      <c r="P561" s="31"/>
      <c r="Q561" s="2"/>
      <c r="R561" s="31"/>
      <c r="S561" s="2"/>
      <c r="T561" s="31"/>
      <c r="U561" s="31"/>
      <c r="V561" s="31"/>
      <c r="W561" s="31"/>
      <c r="X561" s="31"/>
      <c r="Y561" s="31"/>
      <c r="Z561" s="31"/>
      <c r="AA561" s="31"/>
      <c r="AB561" s="31"/>
      <c r="AC561" s="31"/>
      <c r="AD561" s="31"/>
      <c r="AE561" s="31"/>
      <c r="AF561" s="31"/>
      <c r="AG561" s="31"/>
      <c r="AH561" s="31"/>
      <c r="AI561" s="31"/>
      <c r="AJ561" s="31"/>
      <c r="AK561" s="31"/>
      <c r="AL561" s="31"/>
      <c r="AM561" s="31"/>
      <c r="AN561" s="31"/>
      <c r="AO561" s="31"/>
      <c r="AP561" s="31"/>
      <c r="AQ561" s="31"/>
      <c r="AR561" s="31"/>
      <c r="AS561" s="31"/>
      <c r="AT561" s="31"/>
      <c r="AU561" s="31"/>
      <c r="AV561" s="31"/>
      <c r="AW561" s="31"/>
      <c r="AX561" s="31"/>
      <c r="AY561" s="31"/>
      <c r="AZ561" s="31"/>
      <c r="BA561" s="31"/>
      <c r="BB561" s="31"/>
      <c r="BC561" s="31"/>
      <c r="BD561" s="31"/>
      <c r="BE561" s="31"/>
      <c r="BF561" s="31"/>
      <c r="BG561" s="31"/>
    </row>
    <row r="562" spans="12:59" ht="15.75">
      <c r="L562" s="2"/>
      <c r="M562" s="2"/>
      <c r="N562" s="2"/>
      <c r="O562" s="2"/>
      <c r="P562" s="31"/>
      <c r="Q562" s="2"/>
      <c r="R562" s="31"/>
      <c r="S562" s="2"/>
      <c r="T562" s="31"/>
      <c r="U562" s="31"/>
      <c r="V562" s="31"/>
      <c r="W562" s="31"/>
      <c r="X562" s="31"/>
      <c r="Y562" s="31"/>
      <c r="Z562" s="31"/>
      <c r="AA562" s="31"/>
      <c r="AB562" s="31"/>
      <c r="AC562" s="31"/>
      <c r="AD562" s="31"/>
      <c r="AE562" s="31"/>
      <c r="AF562" s="31"/>
      <c r="AG562" s="31"/>
      <c r="AH562" s="31"/>
      <c r="AI562" s="31"/>
      <c r="AJ562" s="31"/>
      <c r="AK562" s="31"/>
      <c r="AL562" s="31"/>
      <c r="AM562" s="31"/>
      <c r="AN562" s="31"/>
      <c r="AO562" s="31"/>
      <c r="AP562" s="31"/>
      <c r="AQ562" s="31"/>
      <c r="AR562" s="31"/>
      <c r="AS562" s="31"/>
      <c r="AT562" s="31"/>
      <c r="AU562" s="31"/>
      <c r="AV562" s="31"/>
      <c r="AW562" s="31"/>
      <c r="AX562" s="31"/>
      <c r="AY562" s="31"/>
      <c r="AZ562" s="31"/>
      <c r="BA562" s="31"/>
      <c r="BB562" s="31"/>
      <c r="BC562" s="31"/>
      <c r="BD562" s="31"/>
      <c r="BE562" s="31"/>
      <c r="BF562" s="31"/>
      <c r="BG562" s="31"/>
    </row>
    <row r="563" spans="12:59" ht="15.75">
      <c r="L563" s="2"/>
      <c r="M563" s="2"/>
      <c r="N563" s="2"/>
      <c r="O563" s="2"/>
      <c r="P563" s="31"/>
      <c r="Q563" s="2"/>
      <c r="R563" s="31"/>
      <c r="S563" s="2"/>
      <c r="T563" s="31"/>
      <c r="U563" s="31"/>
      <c r="V563" s="31"/>
      <c r="W563" s="31"/>
      <c r="X563" s="31"/>
      <c r="Y563" s="31"/>
      <c r="Z563" s="31"/>
      <c r="AA563" s="31"/>
      <c r="AB563" s="31"/>
      <c r="AC563" s="31"/>
      <c r="AD563" s="31"/>
      <c r="AE563" s="31"/>
      <c r="AF563" s="31"/>
      <c r="AG563" s="31"/>
      <c r="AH563" s="31"/>
      <c r="AI563" s="31"/>
      <c r="AJ563" s="31"/>
      <c r="AK563" s="31"/>
      <c r="AL563" s="31"/>
      <c r="AM563" s="31"/>
      <c r="AN563" s="31"/>
      <c r="AO563" s="31"/>
      <c r="AP563" s="31"/>
      <c r="AQ563" s="31"/>
      <c r="AR563" s="31"/>
      <c r="AS563" s="31"/>
      <c r="AT563" s="31"/>
      <c r="AU563" s="31"/>
      <c r="AV563" s="31"/>
      <c r="AW563" s="31"/>
      <c r="AX563" s="31"/>
      <c r="AY563" s="31"/>
      <c r="AZ563" s="31"/>
      <c r="BA563" s="31"/>
      <c r="BB563" s="31"/>
      <c r="BC563" s="31"/>
      <c r="BD563" s="31"/>
      <c r="BE563" s="31"/>
      <c r="BF563" s="31"/>
      <c r="BG563" s="31"/>
    </row>
    <row r="564" spans="12:59" ht="15.75">
      <c r="L564" s="2"/>
      <c r="M564" s="2"/>
      <c r="N564" s="2"/>
      <c r="O564" s="2"/>
      <c r="P564" s="31"/>
      <c r="Q564" s="2"/>
      <c r="R564" s="31"/>
      <c r="S564" s="2"/>
      <c r="T564" s="31"/>
      <c r="U564" s="31"/>
      <c r="V564" s="31"/>
      <c r="W564" s="31"/>
      <c r="X564" s="31"/>
      <c r="Y564" s="31"/>
      <c r="Z564" s="31"/>
      <c r="AA564" s="31"/>
      <c r="AB564" s="31"/>
      <c r="AC564" s="31"/>
      <c r="AD564" s="31"/>
      <c r="AE564" s="31"/>
      <c r="AF564" s="31"/>
      <c r="AG564" s="31"/>
      <c r="AH564" s="31"/>
      <c r="AI564" s="31"/>
      <c r="AJ564" s="31"/>
      <c r="AK564" s="31"/>
      <c r="AL564" s="31"/>
      <c r="AM564" s="31"/>
      <c r="AN564" s="31"/>
      <c r="AO564" s="31"/>
      <c r="AP564" s="31"/>
      <c r="AQ564" s="31"/>
      <c r="AR564" s="31"/>
      <c r="AS564" s="31"/>
      <c r="AT564" s="31"/>
      <c r="AU564" s="31"/>
      <c r="AV564" s="31"/>
      <c r="AW564" s="31"/>
      <c r="AX564" s="31"/>
      <c r="AY564" s="31"/>
      <c r="AZ564" s="31"/>
      <c r="BA564" s="31"/>
      <c r="BB564" s="31"/>
      <c r="BC564" s="31"/>
      <c r="BD564" s="31"/>
      <c r="BE564" s="31"/>
      <c r="BF564" s="31"/>
      <c r="BG564" s="31"/>
    </row>
    <row r="565" spans="12:59" ht="15.75">
      <c r="L565" s="2"/>
      <c r="M565" s="2"/>
      <c r="N565" s="2"/>
      <c r="O565" s="2"/>
      <c r="P565" s="31"/>
      <c r="Q565" s="2"/>
      <c r="R565" s="31"/>
      <c r="S565" s="2"/>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c r="AY565" s="31"/>
      <c r="AZ565" s="31"/>
      <c r="BA565" s="31"/>
      <c r="BB565" s="31"/>
      <c r="BC565" s="31"/>
      <c r="BD565" s="31"/>
      <c r="BE565" s="31"/>
      <c r="BF565" s="31"/>
      <c r="BG565" s="31"/>
    </row>
    <row r="566" spans="12:59" ht="15.75">
      <c r="L566" s="2"/>
      <c r="M566" s="2"/>
      <c r="N566" s="2"/>
      <c r="O566" s="2"/>
      <c r="P566" s="31"/>
      <c r="Q566" s="2"/>
      <c r="R566" s="31"/>
      <c r="S566" s="2"/>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row>
    <row r="567" spans="12:59" ht="15.75">
      <c r="L567" s="2"/>
      <c r="M567" s="2"/>
      <c r="N567" s="2"/>
      <c r="O567" s="2"/>
      <c r="P567" s="31"/>
      <c r="Q567" s="2"/>
      <c r="R567" s="31"/>
      <c r="S567" s="2"/>
      <c r="T567" s="31"/>
      <c r="U567" s="31"/>
      <c r="V567" s="31"/>
      <c r="W567" s="31"/>
      <c r="X567" s="31"/>
      <c r="Y567" s="31"/>
      <c r="Z567" s="31"/>
      <c r="AA567" s="31"/>
      <c r="AB567" s="31"/>
      <c r="AC567" s="31"/>
      <c r="AD567" s="31"/>
      <c r="AE567" s="31"/>
      <c r="AF567" s="31"/>
      <c r="AG567" s="31"/>
      <c r="AH567" s="31"/>
      <c r="AI567" s="31"/>
      <c r="AJ567" s="31"/>
      <c r="AK567" s="31"/>
      <c r="AL567" s="31"/>
      <c r="AM567" s="31"/>
      <c r="AN567" s="31"/>
      <c r="AO567" s="31"/>
      <c r="AP567" s="31"/>
      <c r="AQ567" s="31"/>
      <c r="AR567" s="31"/>
      <c r="AS567" s="31"/>
      <c r="AT567" s="31"/>
      <c r="AU567" s="31"/>
      <c r="AV567" s="31"/>
      <c r="AW567" s="31"/>
      <c r="AX567" s="31"/>
      <c r="AY567" s="31"/>
      <c r="AZ567" s="31"/>
      <c r="BA567" s="31"/>
      <c r="BB567" s="31"/>
      <c r="BC567" s="31"/>
      <c r="BD567" s="31"/>
      <c r="BE567" s="31"/>
      <c r="BF567" s="31"/>
      <c r="BG567" s="31"/>
    </row>
    <row r="568" spans="12:59" ht="15.75">
      <c r="L568" s="2"/>
      <c r="M568" s="2"/>
      <c r="N568" s="2"/>
      <c r="O568" s="2"/>
      <c r="P568" s="31"/>
      <c r="Q568" s="2"/>
      <c r="R568" s="31"/>
      <c r="S568" s="2"/>
      <c r="T568" s="31"/>
      <c r="U568" s="31"/>
      <c r="V568" s="31"/>
      <c r="W568" s="31"/>
      <c r="X568" s="31"/>
      <c r="Y568" s="31"/>
      <c r="Z568" s="31"/>
      <c r="AA568" s="31"/>
      <c r="AB568" s="31"/>
      <c r="AC568" s="31"/>
      <c r="AD568" s="31"/>
      <c r="AE568" s="31"/>
      <c r="AF568" s="31"/>
      <c r="AG568" s="31"/>
      <c r="AH568" s="31"/>
      <c r="AI568" s="31"/>
      <c r="AJ568" s="31"/>
      <c r="AK568" s="31"/>
      <c r="AL568" s="31"/>
      <c r="AM568" s="31"/>
      <c r="AN568" s="31"/>
      <c r="AO568" s="31"/>
      <c r="AP568" s="31"/>
      <c r="AQ568" s="31"/>
      <c r="AR568" s="31"/>
      <c r="AS568" s="31"/>
      <c r="AT568" s="31"/>
      <c r="AU568" s="31"/>
      <c r="AV568" s="31"/>
      <c r="AW568" s="31"/>
      <c r="AX568" s="31"/>
      <c r="AY568" s="31"/>
      <c r="AZ568" s="31"/>
      <c r="BA568" s="31"/>
      <c r="BB568" s="31"/>
      <c r="BC568" s="31"/>
      <c r="BD568" s="31"/>
      <c r="BE568" s="31"/>
      <c r="BF568" s="31"/>
      <c r="BG568" s="31"/>
    </row>
    <row r="569" spans="12:59" ht="15.75">
      <c r="L569" s="2"/>
      <c r="M569" s="2"/>
      <c r="N569" s="2"/>
      <c r="O569" s="2"/>
      <c r="P569" s="31"/>
      <c r="Q569" s="2"/>
      <c r="R569" s="31"/>
      <c r="S569" s="2"/>
      <c r="T569" s="31"/>
      <c r="U569" s="31"/>
      <c r="V569" s="31"/>
      <c r="W569" s="31"/>
      <c r="X569" s="31"/>
      <c r="Y569" s="31"/>
      <c r="Z569" s="31"/>
      <c r="AA569" s="31"/>
      <c r="AB569" s="31"/>
      <c r="AC569" s="31"/>
      <c r="AD569" s="31"/>
      <c r="AE569" s="31"/>
      <c r="AF569" s="31"/>
      <c r="AG569" s="31"/>
      <c r="AH569" s="31"/>
      <c r="AI569" s="31"/>
      <c r="AJ569" s="31"/>
      <c r="AK569" s="31"/>
      <c r="AL569" s="31"/>
      <c r="AM569" s="31"/>
      <c r="AN569" s="31"/>
      <c r="AO569" s="31"/>
      <c r="AP569" s="31"/>
      <c r="AQ569" s="31"/>
      <c r="AR569" s="31"/>
      <c r="AS569" s="31"/>
      <c r="AT569" s="31"/>
      <c r="AU569" s="31"/>
      <c r="AV569" s="31"/>
      <c r="AW569" s="31"/>
      <c r="AX569" s="31"/>
      <c r="AY569" s="31"/>
      <c r="AZ569" s="31"/>
      <c r="BA569" s="31"/>
      <c r="BB569" s="31"/>
      <c r="BC569" s="31"/>
      <c r="BD569" s="31"/>
      <c r="BE569" s="31"/>
      <c r="BF569" s="31"/>
      <c r="BG569" s="31"/>
    </row>
    <row r="570" spans="12:59" ht="15.75">
      <c r="L570" s="2"/>
      <c r="M570" s="2"/>
      <c r="N570" s="2"/>
      <c r="O570" s="2"/>
      <c r="P570" s="31"/>
      <c r="Q570" s="2"/>
      <c r="R570" s="31"/>
      <c r="S570" s="2"/>
      <c r="T570" s="31"/>
      <c r="U570" s="31"/>
      <c r="V570" s="31"/>
      <c r="W570" s="31"/>
      <c r="X570" s="31"/>
      <c r="Y570" s="31"/>
      <c r="Z570" s="31"/>
      <c r="AA570" s="31"/>
      <c r="AB570" s="31"/>
      <c r="AC570" s="31"/>
      <c r="AD570" s="31"/>
      <c r="AE570" s="31"/>
      <c r="AF570" s="31"/>
      <c r="AG570" s="31"/>
      <c r="AH570" s="31"/>
      <c r="AI570" s="31"/>
      <c r="AJ570" s="31"/>
      <c r="AK570" s="31"/>
      <c r="AL570" s="31"/>
      <c r="AM570" s="31"/>
      <c r="AN570" s="31"/>
      <c r="AO570" s="31"/>
      <c r="AP570" s="31"/>
      <c r="AQ570" s="31"/>
      <c r="AR570" s="31"/>
      <c r="AS570" s="31"/>
      <c r="AT570" s="31"/>
      <c r="AU570" s="31"/>
      <c r="AV570" s="31"/>
      <c r="AW570" s="31"/>
      <c r="AX570" s="31"/>
      <c r="AY570" s="31"/>
      <c r="AZ570" s="31"/>
      <c r="BA570" s="31"/>
      <c r="BB570" s="31"/>
      <c r="BC570" s="31"/>
      <c r="BD570" s="31"/>
      <c r="BE570" s="31"/>
      <c r="BF570" s="31"/>
      <c r="BG570" s="31"/>
    </row>
    <row r="571" spans="12:59" ht="15.75">
      <c r="L571" s="2"/>
      <c r="M571" s="2"/>
      <c r="N571" s="2"/>
      <c r="O571" s="2"/>
      <c r="P571" s="31"/>
      <c r="Q571" s="2"/>
      <c r="R571" s="31"/>
      <c r="S571" s="2"/>
      <c r="T571" s="31"/>
      <c r="U571" s="31"/>
      <c r="V571" s="31"/>
      <c r="W571" s="31"/>
      <c r="X571" s="31"/>
      <c r="Y571" s="31"/>
      <c r="Z571" s="31"/>
      <c r="AA571" s="31"/>
      <c r="AB571" s="31"/>
      <c r="AC571" s="31"/>
      <c r="AD571" s="31"/>
      <c r="AE571" s="31"/>
      <c r="AF571" s="31"/>
      <c r="AG571" s="31"/>
      <c r="AH571" s="31"/>
      <c r="AI571" s="31"/>
      <c r="AJ571" s="31"/>
      <c r="AK571" s="31"/>
      <c r="AL571" s="31"/>
      <c r="AM571" s="31"/>
      <c r="AN571" s="31"/>
      <c r="AO571" s="31"/>
      <c r="AP571" s="31"/>
      <c r="AQ571" s="31"/>
      <c r="AR571" s="31"/>
      <c r="AS571" s="31"/>
      <c r="AT571" s="31"/>
      <c r="AU571" s="31"/>
      <c r="AV571" s="31"/>
      <c r="AW571" s="31"/>
      <c r="AX571" s="31"/>
      <c r="AY571" s="31"/>
      <c r="AZ571" s="31"/>
      <c r="BA571" s="31"/>
      <c r="BB571" s="31"/>
      <c r="BC571" s="31"/>
      <c r="BD571" s="31"/>
      <c r="BE571" s="31"/>
      <c r="BF571" s="31"/>
      <c r="BG571" s="31"/>
    </row>
    <row r="572" spans="12:59" ht="15.75">
      <c r="L572" s="2"/>
      <c r="M572" s="2"/>
      <c r="N572" s="2"/>
      <c r="O572" s="2"/>
      <c r="P572" s="31"/>
      <c r="Q572" s="2"/>
      <c r="R572" s="31"/>
      <c r="S572" s="2"/>
      <c r="T572" s="31"/>
      <c r="U572" s="31"/>
      <c r="V572" s="31"/>
      <c r="W572" s="31"/>
      <c r="X572" s="31"/>
      <c r="Y572" s="31"/>
      <c r="Z572" s="31"/>
      <c r="AA572" s="31"/>
      <c r="AB572" s="31"/>
      <c r="AC572" s="31"/>
      <c r="AD572" s="31"/>
      <c r="AE572" s="31"/>
      <c r="AF572" s="31"/>
      <c r="AG572" s="31"/>
      <c r="AH572" s="31"/>
      <c r="AI572" s="31"/>
      <c r="AJ572" s="31"/>
      <c r="AK572" s="31"/>
      <c r="AL572" s="31"/>
      <c r="AM572" s="31"/>
      <c r="AN572" s="31"/>
      <c r="AO572" s="31"/>
      <c r="AP572" s="31"/>
      <c r="AQ572" s="31"/>
      <c r="AR572" s="31"/>
      <c r="AS572" s="31"/>
      <c r="AT572" s="31"/>
      <c r="AU572" s="31"/>
      <c r="AV572" s="31"/>
      <c r="AW572" s="31"/>
      <c r="AX572" s="31"/>
      <c r="AY572" s="31"/>
      <c r="AZ572" s="31"/>
      <c r="BA572" s="31"/>
      <c r="BB572" s="31"/>
      <c r="BC572" s="31"/>
      <c r="BD572" s="31"/>
      <c r="BE572" s="31"/>
      <c r="BF572" s="31"/>
      <c r="BG572" s="31"/>
    </row>
    <row r="573" spans="12:59" ht="15.75">
      <c r="L573" s="2"/>
      <c r="M573" s="2"/>
      <c r="N573" s="2"/>
      <c r="O573" s="2"/>
      <c r="P573" s="31"/>
      <c r="Q573" s="2"/>
      <c r="R573" s="31"/>
      <c r="S573" s="2"/>
      <c r="T573" s="31"/>
      <c r="U573" s="31"/>
      <c r="V573" s="31"/>
      <c r="W573" s="31"/>
      <c r="X573" s="31"/>
      <c r="Y573" s="31"/>
      <c r="Z573" s="31"/>
      <c r="AA573" s="31"/>
      <c r="AB573" s="31"/>
      <c r="AC573" s="31"/>
      <c r="AD573" s="31"/>
      <c r="AE573" s="31"/>
      <c r="AF573" s="31"/>
      <c r="AG573" s="31"/>
      <c r="AH573" s="31"/>
      <c r="AI573" s="31"/>
      <c r="AJ573" s="31"/>
      <c r="AK573" s="31"/>
      <c r="AL573" s="31"/>
      <c r="AM573" s="31"/>
      <c r="AN573" s="31"/>
      <c r="AO573" s="31"/>
      <c r="AP573" s="31"/>
      <c r="AQ573" s="31"/>
      <c r="AR573" s="31"/>
      <c r="AS573" s="31"/>
      <c r="AT573" s="31"/>
      <c r="AU573" s="31"/>
      <c r="AV573" s="31"/>
      <c r="AW573" s="31"/>
      <c r="AX573" s="31"/>
      <c r="AY573" s="31"/>
      <c r="AZ573" s="31"/>
      <c r="BA573" s="31"/>
      <c r="BB573" s="31"/>
      <c r="BC573" s="31"/>
      <c r="BD573" s="31"/>
      <c r="BE573" s="31"/>
      <c r="BF573" s="31"/>
      <c r="BG573" s="31"/>
    </row>
    <row r="574" spans="12:59" ht="15.75">
      <c r="L574" s="2"/>
      <c r="M574" s="2"/>
      <c r="N574" s="2"/>
      <c r="O574" s="2"/>
      <c r="P574" s="31"/>
      <c r="Q574" s="2"/>
      <c r="R574" s="31"/>
      <c r="S574" s="2"/>
      <c r="T574" s="31"/>
      <c r="U574" s="31"/>
      <c r="V574" s="31"/>
      <c r="W574" s="31"/>
      <c r="X574" s="31"/>
      <c r="Y574" s="31"/>
      <c r="Z574" s="31"/>
      <c r="AA574" s="31"/>
      <c r="AB574" s="31"/>
      <c r="AC574" s="31"/>
      <c r="AD574" s="31"/>
      <c r="AE574" s="31"/>
      <c r="AF574" s="31"/>
      <c r="AG574" s="31"/>
      <c r="AH574" s="31"/>
      <c r="AI574" s="31"/>
      <c r="AJ574" s="31"/>
      <c r="AK574" s="31"/>
      <c r="AL574" s="31"/>
      <c r="AM574" s="31"/>
      <c r="AN574" s="31"/>
      <c r="AO574" s="31"/>
      <c r="AP574" s="31"/>
      <c r="AQ574" s="31"/>
      <c r="AR574" s="31"/>
      <c r="AS574" s="31"/>
      <c r="AT574" s="31"/>
      <c r="AU574" s="31"/>
      <c r="AV574" s="31"/>
      <c r="AW574" s="31"/>
      <c r="AX574" s="31"/>
      <c r="AY574" s="31"/>
      <c r="AZ574" s="31"/>
      <c r="BA574" s="31"/>
      <c r="BB574" s="31"/>
      <c r="BC574" s="31"/>
      <c r="BD574" s="31"/>
      <c r="BE574" s="31"/>
      <c r="BF574" s="31"/>
      <c r="BG574" s="31"/>
    </row>
    <row r="575" spans="12:59" ht="15.75">
      <c r="L575" s="2"/>
      <c r="M575" s="2"/>
      <c r="N575" s="2"/>
      <c r="O575" s="2"/>
      <c r="P575" s="31"/>
      <c r="Q575" s="2"/>
      <c r="R575" s="31"/>
      <c r="S575" s="2"/>
      <c r="T575" s="31"/>
      <c r="U575" s="31"/>
      <c r="V575" s="31"/>
      <c r="W575" s="31"/>
      <c r="X575" s="31"/>
      <c r="Y575" s="31"/>
      <c r="Z575" s="31"/>
      <c r="AA575" s="31"/>
      <c r="AB575" s="31"/>
      <c r="AC575" s="31"/>
      <c r="AD575" s="31"/>
      <c r="AE575" s="31"/>
      <c r="AF575" s="31"/>
      <c r="AG575" s="31"/>
      <c r="AH575" s="31"/>
      <c r="AI575" s="31"/>
      <c r="AJ575" s="31"/>
      <c r="AK575" s="31"/>
      <c r="AL575" s="31"/>
      <c r="AM575" s="31"/>
      <c r="AN575" s="31"/>
      <c r="AO575" s="31"/>
      <c r="AP575" s="31"/>
      <c r="AQ575" s="31"/>
      <c r="AR575" s="31"/>
      <c r="AS575" s="31"/>
      <c r="AT575" s="31"/>
      <c r="AU575" s="31"/>
      <c r="AV575" s="31"/>
      <c r="AW575" s="31"/>
      <c r="AX575" s="31"/>
      <c r="AY575" s="31"/>
      <c r="AZ575" s="31"/>
      <c r="BA575" s="31"/>
      <c r="BB575" s="31"/>
      <c r="BC575" s="31"/>
      <c r="BD575" s="31"/>
      <c r="BE575" s="31"/>
      <c r="BF575" s="31"/>
      <c r="BG575" s="31"/>
    </row>
    <row r="576" spans="12:59" ht="15.75">
      <c r="L576" s="2"/>
      <c r="M576" s="2"/>
      <c r="N576" s="2"/>
      <c r="O576" s="2"/>
      <c r="P576" s="31"/>
      <c r="Q576" s="2"/>
      <c r="R576" s="31"/>
      <c r="S576" s="2"/>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row>
    <row r="577" spans="12:59" ht="15.75">
      <c r="L577" s="2"/>
      <c r="M577" s="2"/>
      <c r="N577" s="2"/>
      <c r="O577" s="2"/>
      <c r="P577" s="31"/>
      <c r="Q577" s="2"/>
      <c r="R577" s="31"/>
      <c r="S577" s="2"/>
      <c r="T577" s="31"/>
      <c r="U577" s="31"/>
      <c r="V577" s="31"/>
      <c r="W577" s="31"/>
      <c r="X577" s="31"/>
      <c r="Y577" s="31"/>
      <c r="Z577" s="31"/>
      <c r="AA577" s="31"/>
      <c r="AB577" s="31"/>
      <c r="AC577" s="31"/>
      <c r="AD577" s="31"/>
      <c r="AE577" s="31"/>
      <c r="AF577" s="31"/>
      <c r="AG577" s="31"/>
      <c r="AH577" s="31"/>
      <c r="AI577" s="31"/>
      <c r="AJ577" s="31"/>
      <c r="AK577" s="31"/>
      <c r="AL577" s="31"/>
      <c r="AM577" s="31"/>
      <c r="AN577" s="31"/>
      <c r="AO577" s="31"/>
      <c r="AP577" s="31"/>
      <c r="AQ577" s="31"/>
      <c r="AR577" s="31"/>
      <c r="AS577" s="31"/>
      <c r="AT577" s="31"/>
      <c r="AU577" s="31"/>
      <c r="AV577" s="31"/>
      <c r="AW577" s="31"/>
      <c r="AX577" s="31"/>
      <c r="AY577" s="31"/>
      <c r="AZ577" s="31"/>
      <c r="BA577" s="31"/>
      <c r="BB577" s="31"/>
      <c r="BC577" s="31"/>
      <c r="BD577" s="31"/>
      <c r="BE577" s="31"/>
      <c r="BF577" s="31"/>
      <c r="BG577" s="31"/>
    </row>
    <row r="578" spans="12:59" ht="15.75">
      <c r="L578" s="2"/>
      <c r="M578" s="2"/>
      <c r="N578" s="2"/>
      <c r="O578" s="2"/>
      <c r="P578" s="31"/>
      <c r="Q578" s="2"/>
      <c r="R578" s="31"/>
      <c r="S578" s="2"/>
      <c r="T578" s="31"/>
      <c r="U578" s="31"/>
      <c r="V578" s="31"/>
      <c r="W578" s="31"/>
      <c r="X578" s="31"/>
      <c r="Y578" s="31"/>
      <c r="Z578" s="31"/>
      <c r="AA578" s="31"/>
      <c r="AB578" s="31"/>
      <c r="AC578" s="31"/>
      <c r="AD578" s="31"/>
      <c r="AE578" s="31"/>
      <c r="AF578" s="31"/>
      <c r="AG578" s="31"/>
      <c r="AH578" s="31"/>
      <c r="AI578" s="31"/>
      <c r="AJ578" s="31"/>
      <c r="AK578" s="31"/>
      <c r="AL578" s="31"/>
      <c r="AM578" s="31"/>
      <c r="AN578" s="31"/>
      <c r="AO578" s="31"/>
      <c r="AP578" s="31"/>
      <c r="AQ578" s="31"/>
      <c r="AR578" s="31"/>
      <c r="AS578" s="31"/>
      <c r="AT578" s="31"/>
      <c r="AU578" s="31"/>
      <c r="AV578" s="31"/>
      <c r="AW578" s="31"/>
      <c r="AX578" s="31"/>
      <c r="AY578" s="31"/>
      <c r="AZ578" s="31"/>
      <c r="BA578" s="31"/>
      <c r="BB578" s="31"/>
      <c r="BC578" s="31"/>
      <c r="BD578" s="31"/>
      <c r="BE578" s="31"/>
      <c r="BF578" s="31"/>
      <c r="BG578" s="31"/>
    </row>
    <row r="579" spans="12:59" ht="15.75">
      <c r="L579" s="2"/>
      <c r="M579" s="2"/>
      <c r="N579" s="2"/>
      <c r="O579" s="2"/>
      <c r="P579" s="31"/>
      <c r="Q579" s="2"/>
      <c r="R579" s="31"/>
      <c r="S579" s="2"/>
      <c r="T579" s="31"/>
      <c r="U579" s="31"/>
      <c r="V579" s="31"/>
      <c r="W579" s="31"/>
      <c r="X579" s="31"/>
      <c r="Y579" s="31"/>
      <c r="Z579" s="31"/>
      <c r="AA579" s="31"/>
      <c r="AB579" s="31"/>
      <c r="AC579" s="31"/>
      <c r="AD579" s="31"/>
      <c r="AE579" s="31"/>
      <c r="AF579" s="31"/>
      <c r="AG579" s="31"/>
      <c r="AH579" s="31"/>
      <c r="AI579" s="31"/>
      <c r="AJ579" s="31"/>
      <c r="AK579" s="31"/>
      <c r="AL579" s="31"/>
      <c r="AM579" s="31"/>
      <c r="AN579" s="31"/>
      <c r="AO579" s="31"/>
      <c r="AP579" s="31"/>
      <c r="AQ579" s="31"/>
      <c r="AR579" s="31"/>
      <c r="AS579" s="31"/>
      <c r="AT579" s="31"/>
      <c r="AU579" s="31"/>
      <c r="AV579" s="31"/>
      <c r="AW579" s="31"/>
      <c r="AX579" s="31"/>
      <c r="AY579" s="31"/>
      <c r="AZ579" s="31"/>
      <c r="BA579" s="31"/>
      <c r="BB579" s="31"/>
      <c r="BC579" s="31"/>
      <c r="BD579" s="31"/>
      <c r="BE579" s="31"/>
      <c r="BF579" s="31"/>
      <c r="BG579" s="31"/>
    </row>
    <row r="580" spans="12:59" ht="15.75">
      <c r="L580" s="2"/>
      <c r="M580" s="2"/>
      <c r="N580" s="2"/>
      <c r="O580" s="2"/>
      <c r="P580" s="31"/>
      <c r="Q580" s="2"/>
      <c r="R580" s="31"/>
      <c r="S580" s="2"/>
      <c r="T580" s="31"/>
      <c r="U580" s="31"/>
      <c r="V580" s="31"/>
      <c r="W580" s="31"/>
      <c r="X580" s="31"/>
      <c r="Y580" s="31"/>
      <c r="Z580" s="31"/>
      <c r="AA580" s="31"/>
      <c r="AB580" s="31"/>
      <c r="AC580" s="31"/>
      <c r="AD580" s="31"/>
      <c r="AE580" s="31"/>
      <c r="AF580" s="31"/>
      <c r="AG580" s="31"/>
      <c r="AH580" s="31"/>
      <c r="AI580" s="31"/>
      <c r="AJ580" s="31"/>
      <c r="AK580" s="31"/>
      <c r="AL580" s="31"/>
      <c r="AM580" s="31"/>
      <c r="AN580" s="31"/>
      <c r="AO580" s="31"/>
      <c r="AP580" s="31"/>
      <c r="AQ580" s="31"/>
      <c r="AR580" s="31"/>
      <c r="AS580" s="31"/>
      <c r="AT580" s="31"/>
      <c r="AU580" s="31"/>
      <c r="AV580" s="31"/>
      <c r="AW580" s="31"/>
      <c r="AX580" s="31"/>
      <c r="AY580" s="31"/>
      <c r="AZ580" s="31"/>
      <c r="BA580" s="31"/>
      <c r="BB580" s="31"/>
      <c r="BC580" s="31"/>
      <c r="BD580" s="31"/>
      <c r="BE580" s="31"/>
      <c r="BF580" s="31"/>
      <c r="BG580" s="31"/>
    </row>
    <row r="581" spans="12:59" ht="15.75">
      <c r="L581" s="2"/>
      <c r="M581" s="2"/>
      <c r="N581" s="2"/>
      <c r="O581" s="2"/>
      <c r="P581" s="31"/>
      <c r="Q581" s="2"/>
      <c r="R581" s="31"/>
      <c r="S581" s="2"/>
      <c r="T581" s="31"/>
      <c r="U581" s="31"/>
      <c r="V581" s="31"/>
      <c r="W581" s="31"/>
      <c r="X581" s="31"/>
      <c r="Y581" s="31"/>
      <c r="Z581" s="31"/>
      <c r="AA581" s="31"/>
      <c r="AB581" s="31"/>
      <c r="AC581" s="31"/>
      <c r="AD581" s="31"/>
      <c r="AE581" s="31"/>
      <c r="AF581" s="31"/>
      <c r="AG581" s="31"/>
      <c r="AH581" s="31"/>
      <c r="AI581" s="31"/>
      <c r="AJ581" s="31"/>
      <c r="AK581" s="31"/>
      <c r="AL581" s="31"/>
      <c r="AM581" s="31"/>
      <c r="AN581" s="31"/>
      <c r="AO581" s="31"/>
      <c r="AP581" s="31"/>
      <c r="AQ581" s="31"/>
      <c r="AR581" s="31"/>
      <c r="AS581" s="31"/>
      <c r="AT581" s="31"/>
      <c r="AU581" s="31"/>
      <c r="AV581" s="31"/>
      <c r="AW581" s="31"/>
      <c r="AX581" s="31"/>
      <c r="AY581" s="31"/>
      <c r="AZ581" s="31"/>
      <c r="BA581" s="31"/>
      <c r="BB581" s="31"/>
      <c r="BC581" s="31"/>
      <c r="BD581" s="31"/>
      <c r="BE581" s="31"/>
      <c r="BF581" s="31"/>
      <c r="BG581" s="31"/>
    </row>
    <row r="582" spans="12:59" ht="15.75">
      <c r="L582" s="2"/>
      <c r="M582" s="2"/>
      <c r="N582" s="2"/>
      <c r="O582" s="2"/>
      <c r="P582" s="31"/>
      <c r="Q582" s="2"/>
      <c r="R582" s="31"/>
      <c r="S582" s="2"/>
      <c r="T582" s="31"/>
      <c r="U582" s="31"/>
      <c r="V582" s="31"/>
      <c r="W582" s="31"/>
      <c r="X582" s="31"/>
      <c r="Y582" s="31"/>
      <c r="Z582" s="31"/>
      <c r="AA582" s="31"/>
      <c r="AB582" s="31"/>
      <c r="AC582" s="31"/>
      <c r="AD582" s="31"/>
      <c r="AE582" s="31"/>
      <c r="AF582" s="31"/>
      <c r="AG582" s="31"/>
      <c r="AH582" s="31"/>
      <c r="AI582" s="31"/>
      <c r="AJ582" s="31"/>
      <c r="AK582" s="31"/>
      <c r="AL582" s="31"/>
      <c r="AM582" s="31"/>
      <c r="AN582" s="31"/>
      <c r="AO582" s="31"/>
      <c r="AP582" s="31"/>
      <c r="AQ582" s="31"/>
      <c r="AR582" s="31"/>
      <c r="AS582" s="31"/>
      <c r="AT582" s="31"/>
      <c r="AU582" s="31"/>
      <c r="AV582" s="31"/>
      <c r="AW582" s="31"/>
      <c r="AX582" s="31"/>
      <c r="AY582" s="31"/>
      <c r="AZ582" s="31"/>
      <c r="BA582" s="31"/>
      <c r="BB582" s="31"/>
      <c r="BC582" s="31"/>
      <c r="BD582" s="31"/>
      <c r="BE582" s="31"/>
      <c r="BF582" s="31"/>
      <c r="BG582" s="31"/>
    </row>
    <row r="583" spans="12:59" ht="15.75">
      <c r="L583" s="2"/>
      <c r="M583" s="2"/>
      <c r="N583" s="2"/>
      <c r="O583" s="2"/>
      <c r="P583" s="31"/>
      <c r="Q583" s="2"/>
      <c r="R583" s="31"/>
      <c r="S583" s="2"/>
      <c r="T583" s="31"/>
      <c r="U583" s="31"/>
      <c r="V583" s="31"/>
      <c r="W583" s="31"/>
      <c r="X583" s="31"/>
      <c r="Y583" s="31"/>
      <c r="Z583" s="31"/>
      <c r="AA583" s="31"/>
      <c r="AB583" s="31"/>
      <c r="AC583" s="31"/>
      <c r="AD583" s="31"/>
      <c r="AE583" s="31"/>
      <c r="AF583" s="31"/>
      <c r="AG583" s="31"/>
      <c r="AH583" s="31"/>
      <c r="AI583" s="31"/>
      <c r="AJ583" s="31"/>
      <c r="AK583" s="31"/>
      <c r="AL583" s="31"/>
      <c r="AM583" s="31"/>
      <c r="AN583" s="31"/>
      <c r="AO583" s="31"/>
      <c r="AP583" s="31"/>
      <c r="AQ583" s="31"/>
      <c r="AR583" s="31"/>
      <c r="AS583" s="31"/>
      <c r="AT583" s="31"/>
      <c r="AU583" s="31"/>
      <c r="AV583" s="31"/>
      <c r="AW583" s="31"/>
      <c r="AX583" s="31"/>
      <c r="AY583" s="31"/>
      <c r="AZ583" s="31"/>
      <c r="BA583" s="31"/>
      <c r="BB583" s="31"/>
      <c r="BC583" s="31"/>
      <c r="BD583" s="31"/>
      <c r="BE583" s="31"/>
      <c r="BF583" s="31"/>
      <c r="BG583" s="31"/>
    </row>
    <row r="584" spans="12:59" ht="15.75">
      <c r="L584" s="2"/>
      <c r="M584" s="2"/>
      <c r="N584" s="2"/>
      <c r="O584" s="2"/>
      <c r="P584" s="31"/>
      <c r="Q584" s="2"/>
      <c r="R584" s="31"/>
      <c r="S584" s="2"/>
      <c r="T584" s="31"/>
      <c r="U584" s="31"/>
      <c r="V584" s="31"/>
      <c r="W584" s="31"/>
      <c r="X584" s="31"/>
      <c r="Y584" s="31"/>
      <c r="Z584" s="31"/>
      <c r="AA584" s="31"/>
      <c r="AB584" s="31"/>
      <c r="AC584" s="31"/>
      <c r="AD584" s="31"/>
      <c r="AE584" s="31"/>
      <c r="AF584" s="31"/>
      <c r="AG584" s="31"/>
      <c r="AH584" s="31"/>
      <c r="AI584" s="31"/>
      <c r="AJ584" s="31"/>
      <c r="AK584" s="31"/>
      <c r="AL584" s="31"/>
      <c r="AM584" s="31"/>
      <c r="AN584" s="31"/>
      <c r="AO584" s="31"/>
      <c r="AP584" s="31"/>
      <c r="AQ584" s="31"/>
      <c r="AR584" s="31"/>
      <c r="AS584" s="31"/>
      <c r="AT584" s="31"/>
      <c r="AU584" s="31"/>
      <c r="AV584" s="31"/>
      <c r="AW584" s="31"/>
      <c r="AX584" s="31"/>
      <c r="AY584" s="31"/>
      <c r="AZ584" s="31"/>
      <c r="BA584" s="31"/>
      <c r="BB584" s="31"/>
      <c r="BC584" s="31"/>
      <c r="BD584" s="31"/>
      <c r="BE584" s="31"/>
      <c r="BF584" s="31"/>
      <c r="BG584" s="31"/>
    </row>
    <row r="585" spans="12:59" ht="15.75">
      <c r="L585" s="2"/>
      <c r="M585" s="2"/>
      <c r="N585" s="2"/>
      <c r="O585" s="2"/>
      <c r="P585" s="31"/>
      <c r="Q585" s="2"/>
      <c r="R585" s="31"/>
      <c r="S585" s="2"/>
      <c r="T585" s="31"/>
      <c r="U585" s="31"/>
      <c r="V585" s="31"/>
      <c r="W585" s="31"/>
      <c r="X585" s="31"/>
      <c r="Y585" s="31"/>
      <c r="Z585" s="31"/>
      <c r="AA585" s="31"/>
      <c r="AB585" s="31"/>
      <c r="AC585" s="31"/>
      <c r="AD585" s="31"/>
      <c r="AE585" s="31"/>
      <c r="AF585" s="31"/>
      <c r="AG585" s="31"/>
      <c r="AH585" s="31"/>
      <c r="AI585" s="31"/>
      <c r="AJ585" s="31"/>
      <c r="AK585" s="31"/>
      <c r="AL585" s="31"/>
      <c r="AM585" s="31"/>
      <c r="AN585" s="31"/>
      <c r="AO585" s="31"/>
      <c r="AP585" s="31"/>
      <c r="AQ585" s="31"/>
      <c r="AR585" s="31"/>
      <c r="AS585" s="31"/>
      <c r="AT585" s="31"/>
      <c r="AU585" s="31"/>
      <c r="AV585" s="31"/>
      <c r="AW585" s="31"/>
      <c r="AX585" s="31"/>
      <c r="AY585" s="31"/>
      <c r="AZ585" s="31"/>
      <c r="BA585" s="31"/>
      <c r="BB585" s="31"/>
      <c r="BC585" s="31"/>
      <c r="BD585" s="31"/>
      <c r="BE585" s="31"/>
      <c r="BF585" s="31"/>
      <c r="BG585" s="31"/>
    </row>
    <row r="586" spans="12:59" ht="15.75">
      <c r="L586" s="2"/>
      <c r="M586" s="2"/>
      <c r="N586" s="2"/>
      <c r="O586" s="2"/>
      <c r="P586" s="31"/>
      <c r="Q586" s="2"/>
      <c r="R586" s="31"/>
      <c r="S586" s="2"/>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row>
    <row r="587" spans="12:59" ht="15.75">
      <c r="L587" s="2"/>
      <c r="M587" s="2"/>
      <c r="N587" s="2"/>
      <c r="O587" s="2"/>
      <c r="P587" s="31"/>
      <c r="Q587" s="2"/>
      <c r="R587" s="31"/>
      <c r="S587" s="2"/>
      <c r="T587" s="31"/>
      <c r="U587" s="31"/>
      <c r="V587" s="31"/>
      <c r="W587" s="31"/>
      <c r="X587" s="31"/>
      <c r="Y587" s="31"/>
      <c r="Z587" s="31"/>
      <c r="AA587" s="31"/>
      <c r="AB587" s="31"/>
      <c r="AC587" s="31"/>
      <c r="AD587" s="31"/>
      <c r="AE587" s="31"/>
      <c r="AF587" s="31"/>
      <c r="AG587" s="31"/>
      <c r="AH587" s="31"/>
      <c r="AI587" s="31"/>
      <c r="AJ587" s="31"/>
      <c r="AK587" s="31"/>
      <c r="AL587" s="31"/>
      <c r="AM587" s="31"/>
      <c r="AN587" s="31"/>
      <c r="AO587" s="31"/>
      <c r="AP587" s="31"/>
      <c r="AQ587" s="31"/>
      <c r="AR587" s="31"/>
      <c r="AS587" s="31"/>
      <c r="AT587" s="31"/>
      <c r="AU587" s="31"/>
      <c r="AV587" s="31"/>
      <c r="AW587" s="31"/>
      <c r="AX587" s="31"/>
      <c r="AY587" s="31"/>
      <c r="AZ587" s="31"/>
      <c r="BA587" s="31"/>
      <c r="BB587" s="31"/>
      <c r="BC587" s="31"/>
      <c r="BD587" s="31"/>
      <c r="BE587" s="31"/>
      <c r="BF587" s="31"/>
      <c r="BG587" s="31"/>
    </row>
    <row r="588" spans="12:59" ht="15.75">
      <c r="L588" s="2"/>
      <c r="M588" s="2"/>
      <c r="N588" s="2"/>
      <c r="O588" s="2"/>
      <c r="P588" s="31"/>
      <c r="Q588" s="2"/>
      <c r="R588" s="31"/>
      <c r="S588" s="2"/>
      <c r="T588" s="31"/>
      <c r="U588" s="31"/>
      <c r="V588" s="31"/>
      <c r="W588" s="31"/>
      <c r="X588" s="31"/>
      <c r="Y588" s="31"/>
      <c r="Z588" s="31"/>
      <c r="AA588" s="31"/>
      <c r="AB588" s="31"/>
      <c r="AC588" s="31"/>
      <c r="AD588" s="31"/>
      <c r="AE588" s="31"/>
      <c r="AF588" s="31"/>
      <c r="AG588" s="31"/>
      <c r="AH588" s="31"/>
      <c r="AI588" s="31"/>
      <c r="AJ588" s="31"/>
      <c r="AK588" s="31"/>
      <c r="AL588" s="31"/>
      <c r="AM588" s="31"/>
      <c r="AN588" s="31"/>
      <c r="AO588" s="31"/>
      <c r="AP588" s="31"/>
      <c r="AQ588" s="31"/>
      <c r="AR588" s="31"/>
      <c r="AS588" s="31"/>
      <c r="AT588" s="31"/>
      <c r="AU588" s="31"/>
      <c r="AV588" s="31"/>
      <c r="AW588" s="31"/>
      <c r="AX588" s="31"/>
      <c r="AY588" s="31"/>
      <c r="AZ588" s="31"/>
      <c r="BA588" s="31"/>
      <c r="BB588" s="31"/>
      <c r="BC588" s="31"/>
      <c r="BD588" s="31"/>
      <c r="BE588" s="31"/>
      <c r="BF588" s="31"/>
      <c r="BG588" s="31"/>
    </row>
    <row r="589" spans="12:59" ht="15.75">
      <c r="L589" s="2"/>
      <c r="M589" s="2"/>
      <c r="N589" s="2"/>
      <c r="O589" s="2"/>
      <c r="P589" s="31"/>
      <c r="Q589" s="2"/>
      <c r="R589" s="31"/>
      <c r="S589" s="2"/>
      <c r="T589" s="31"/>
      <c r="U589" s="31"/>
      <c r="V589" s="31"/>
      <c r="W589" s="31"/>
      <c r="X589" s="31"/>
      <c r="Y589" s="31"/>
      <c r="Z589" s="31"/>
      <c r="AA589" s="31"/>
      <c r="AB589" s="31"/>
      <c r="AC589" s="31"/>
      <c r="AD589" s="31"/>
      <c r="AE589" s="31"/>
      <c r="AF589" s="31"/>
      <c r="AG589" s="31"/>
      <c r="AH589" s="31"/>
      <c r="AI589" s="31"/>
      <c r="AJ589" s="31"/>
      <c r="AK589" s="31"/>
      <c r="AL589" s="31"/>
      <c r="AM589" s="31"/>
      <c r="AN589" s="31"/>
      <c r="AO589" s="31"/>
      <c r="AP589" s="31"/>
      <c r="AQ589" s="31"/>
      <c r="AR589" s="31"/>
      <c r="AS589" s="31"/>
      <c r="AT589" s="31"/>
      <c r="AU589" s="31"/>
      <c r="AV589" s="31"/>
      <c r="AW589" s="31"/>
      <c r="AX589" s="31"/>
      <c r="AY589" s="31"/>
      <c r="AZ589" s="31"/>
      <c r="BA589" s="31"/>
      <c r="BB589" s="31"/>
      <c r="BC589" s="31"/>
      <c r="BD589" s="31"/>
      <c r="BE589" s="31"/>
      <c r="BF589" s="31"/>
      <c r="BG589" s="31"/>
    </row>
    <row r="590" spans="12:59" ht="15.75">
      <c r="L590" s="2"/>
      <c r="M590" s="2"/>
      <c r="N590" s="2"/>
      <c r="O590" s="2"/>
      <c r="P590" s="31"/>
      <c r="Q590" s="2"/>
      <c r="R590" s="31"/>
      <c r="S590" s="2"/>
      <c r="T590" s="31"/>
      <c r="U590" s="31"/>
      <c r="V590" s="31"/>
      <c r="W590" s="31"/>
      <c r="X590" s="31"/>
      <c r="Y590" s="31"/>
      <c r="Z590" s="31"/>
      <c r="AA590" s="31"/>
      <c r="AB590" s="31"/>
      <c r="AC590" s="31"/>
      <c r="AD590" s="31"/>
      <c r="AE590" s="31"/>
      <c r="AF590" s="31"/>
      <c r="AG590" s="31"/>
      <c r="AH590" s="31"/>
      <c r="AI590" s="31"/>
      <c r="AJ590" s="31"/>
      <c r="AK590" s="31"/>
      <c r="AL590" s="31"/>
      <c r="AM590" s="31"/>
      <c r="AN590" s="31"/>
      <c r="AO590" s="31"/>
      <c r="AP590" s="31"/>
      <c r="AQ590" s="31"/>
      <c r="AR590" s="31"/>
      <c r="AS590" s="31"/>
      <c r="AT590" s="31"/>
      <c r="AU590" s="31"/>
      <c r="AV590" s="31"/>
      <c r="AW590" s="31"/>
      <c r="AX590" s="31"/>
      <c r="AY590" s="31"/>
      <c r="AZ590" s="31"/>
      <c r="BA590" s="31"/>
      <c r="BB590" s="31"/>
      <c r="BC590" s="31"/>
      <c r="BD590" s="31"/>
      <c r="BE590" s="31"/>
      <c r="BF590" s="31"/>
      <c r="BG590" s="31"/>
    </row>
    <row r="591" spans="12:59" ht="15.75">
      <c r="L591" s="2"/>
      <c r="M591" s="2"/>
      <c r="N591" s="2"/>
      <c r="O591" s="2"/>
      <c r="P591" s="31"/>
      <c r="Q591" s="2"/>
      <c r="R591" s="31"/>
      <c r="S591" s="2"/>
      <c r="T591" s="31"/>
      <c r="U591" s="31"/>
      <c r="V591" s="31"/>
      <c r="W591" s="31"/>
      <c r="X591" s="31"/>
      <c r="Y591" s="31"/>
      <c r="Z591" s="31"/>
      <c r="AA591" s="31"/>
      <c r="AB591" s="31"/>
      <c r="AC591" s="31"/>
      <c r="AD591" s="31"/>
      <c r="AE591" s="31"/>
      <c r="AF591" s="31"/>
      <c r="AG591" s="31"/>
      <c r="AH591" s="31"/>
      <c r="AI591" s="31"/>
      <c r="AJ591" s="31"/>
      <c r="AK591" s="31"/>
      <c r="AL591" s="31"/>
      <c r="AM591" s="31"/>
      <c r="AN591" s="31"/>
      <c r="AO591" s="31"/>
      <c r="AP591" s="31"/>
      <c r="AQ591" s="31"/>
      <c r="AR591" s="31"/>
      <c r="AS591" s="31"/>
      <c r="AT591" s="31"/>
      <c r="AU591" s="31"/>
      <c r="AV591" s="31"/>
      <c r="AW591" s="31"/>
      <c r="AX591" s="31"/>
      <c r="AY591" s="31"/>
      <c r="AZ591" s="31"/>
      <c r="BA591" s="31"/>
      <c r="BB591" s="31"/>
      <c r="BC591" s="31"/>
      <c r="BD591" s="31"/>
      <c r="BE591" s="31"/>
      <c r="BF591" s="31"/>
      <c r="BG591" s="31"/>
    </row>
    <row r="592" spans="12:59" ht="15.75">
      <c r="L592" s="2"/>
      <c r="M592" s="2"/>
      <c r="N592" s="2"/>
      <c r="O592" s="2"/>
      <c r="P592" s="31"/>
      <c r="Q592" s="2"/>
      <c r="R592" s="31"/>
      <c r="S592" s="2"/>
      <c r="T592" s="31"/>
      <c r="U592" s="31"/>
      <c r="V592" s="31"/>
      <c r="W592" s="31"/>
      <c r="X592" s="31"/>
      <c r="Y592" s="31"/>
      <c r="Z592" s="31"/>
      <c r="AA592" s="31"/>
      <c r="AB592" s="31"/>
      <c r="AC592" s="31"/>
      <c r="AD592" s="31"/>
      <c r="AE592" s="31"/>
      <c r="AF592" s="31"/>
      <c r="AG592" s="31"/>
      <c r="AH592" s="31"/>
      <c r="AI592" s="31"/>
      <c r="AJ592" s="31"/>
      <c r="AK592" s="31"/>
      <c r="AL592" s="31"/>
      <c r="AM592" s="31"/>
      <c r="AN592" s="31"/>
      <c r="AO592" s="31"/>
      <c r="AP592" s="31"/>
      <c r="AQ592" s="31"/>
      <c r="AR592" s="31"/>
      <c r="AS592" s="31"/>
      <c r="AT592" s="31"/>
      <c r="AU592" s="31"/>
      <c r="AV592" s="31"/>
      <c r="AW592" s="31"/>
      <c r="AX592" s="31"/>
      <c r="AY592" s="31"/>
      <c r="AZ592" s="31"/>
      <c r="BA592" s="31"/>
      <c r="BB592" s="31"/>
      <c r="BC592" s="31"/>
      <c r="BD592" s="31"/>
      <c r="BE592" s="31"/>
      <c r="BF592" s="31"/>
      <c r="BG592" s="31"/>
    </row>
    <row r="593" spans="12:59" ht="15.75">
      <c r="L593" s="2"/>
      <c r="M593" s="2"/>
      <c r="N593" s="2"/>
      <c r="O593" s="2"/>
      <c r="P593" s="31"/>
      <c r="Q593" s="2"/>
      <c r="R593" s="31"/>
      <c r="S593" s="2"/>
      <c r="T593" s="31"/>
      <c r="U593" s="31"/>
      <c r="V593" s="31"/>
      <c r="W593" s="31"/>
      <c r="X593" s="31"/>
      <c r="Y593" s="31"/>
      <c r="Z593" s="31"/>
      <c r="AA593" s="31"/>
      <c r="AB593" s="31"/>
      <c r="AC593" s="31"/>
      <c r="AD593" s="31"/>
      <c r="AE593" s="31"/>
      <c r="AF593" s="31"/>
      <c r="AG593" s="31"/>
      <c r="AH593" s="31"/>
      <c r="AI593" s="31"/>
      <c r="AJ593" s="31"/>
      <c r="AK593" s="31"/>
      <c r="AL593" s="31"/>
      <c r="AM593" s="31"/>
      <c r="AN593" s="31"/>
      <c r="AO593" s="31"/>
      <c r="AP593" s="31"/>
      <c r="AQ593" s="31"/>
      <c r="AR593" s="31"/>
      <c r="AS593" s="31"/>
      <c r="AT593" s="31"/>
      <c r="AU593" s="31"/>
      <c r="AV593" s="31"/>
      <c r="AW593" s="31"/>
      <c r="AX593" s="31"/>
      <c r="AY593" s="31"/>
      <c r="AZ593" s="31"/>
      <c r="BA593" s="31"/>
      <c r="BB593" s="31"/>
      <c r="BC593" s="31"/>
      <c r="BD593" s="31"/>
      <c r="BE593" s="31"/>
      <c r="BF593" s="31"/>
      <c r="BG593" s="31"/>
    </row>
    <row r="594" spans="12:59" ht="15.75">
      <c r="L594" s="2"/>
      <c r="M594" s="2"/>
      <c r="N594" s="2"/>
      <c r="O594" s="2"/>
      <c r="P594" s="31"/>
      <c r="Q594" s="2"/>
      <c r="R594" s="31"/>
      <c r="S594" s="2"/>
      <c r="T594" s="31"/>
      <c r="U594" s="31"/>
      <c r="V594" s="31"/>
      <c r="W594" s="31"/>
      <c r="X594" s="31"/>
      <c r="Y594" s="31"/>
      <c r="Z594" s="31"/>
      <c r="AA594" s="31"/>
      <c r="AB594" s="31"/>
      <c r="AC594" s="31"/>
      <c r="AD594" s="31"/>
      <c r="AE594" s="31"/>
      <c r="AF594" s="31"/>
      <c r="AG594" s="31"/>
      <c r="AH594" s="31"/>
      <c r="AI594" s="31"/>
      <c r="AJ594" s="31"/>
      <c r="AK594" s="31"/>
      <c r="AL594" s="31"/>
      <c r="AM594" s="31"/>
      <c r="AN594" s="31"/>
      <c r="AO594" s="31"/>
      <c r="AP594" s="31"/>
      <c r="AQ594" s="31"/>
      <c r="AR594" s="31"/>
      <c r="AS594" s="31"/>
      <c r="AT594" s="31"/>
      <c r="AU594" s="31"/>
      <c r="AV594" s="31"/>
      <c r="AW594" s="31"/>
      <c r="AX594" s="31"/>
      <c r="AY594" s="31"/>
      <c r="AZ594" s="31"/>
      <c r="BA594" s="31"/>
      <c r="BB594" s="31"/>
      <c r="BC594" s="31"/>
      <c r="BD594" s="31"/>
      <c r="BE594" s="31"/>
      <c r="BF594" s="31"/>
      <c r="BG594" s="31"/>
    </row>
    <row r="595" spans="12:59" ht="15.75">
      <c r="L595" s="2"/>
      <c r="M595" s="2"/>
      <c r="N595" s="2"/>
      <c r="O595" s="2"/>
      <c r="P595" s="31"/>
      <c r="Q595" s="2"/>
      <c r="R595" s="31"/>
      <c r="S595" s="2"/>
      <c r="T595" s="31"/>
      <c r="U595" s="31"/>
      <c r="V595" s="31"/>
      <c r="W595" s="31"/>
      <c r="X595" s="31"/>
      <c r="Y595" s="31"/>
      <c r="Z595" s="31"/>
      <c r="AA595" s="31"/>
      <c r="AB595" s="31"/>
      <c r="AC595" s="31"/>
      <c r="AD595" s="31"/>
      <c r="AE595" s="31"/>
      <c r="AF595" s="31"/>
      <c r="AG595" s="31"/>
      <c r="AH595" s="31"/>
      <c r="AI595" s="31"/>
      <c r="AJ595" s="31"/>
      <c r="AK595" s="31"/>
      <c r="AL595" s="31"/>
      <c r="AM595" s="31"/>
      <c r="AN595" s="31"/>
      <c r="AO595" s="31"/>
      <c r="AP595" s="31"/>
      <c r="AQ595" s="31"/>
      <c r="AR595" s="31"/>
      <c r="AS595" s="31"/>
      <c r="AT595" s="31"/>
      <c r="AU595" s="31"/>
      <c r="AV595" s="31"/>
      <c r="AW595" s="31"/>
      <c r="AX595" s="31"/>
      <c r="AY595" s="31"/>
      <c r="AZ595" s="31"/>
      <c r="BA595" s="31"/>
      <c r="BB595" s="31"/>
      <c r="BC595" s="31"/>
      <c r="BD595" s="31"/>
      <c r="BE595" s="31"/>
      <c r="BF595" s="31"/>
      <c r="BG595" s="31"/>
    </row>
    <row r="596" spans="12:59" ht="15.75">
      <c r="L596" s="2"/>
      <c r="M596" s="2"/>
      <c r="N596" s="2"/>
      <c r="O596" s="2"/>
      <c r="P596" s="31"/>
      <c r="Q596" s="2"/>
      <c r="R596" s="31"/>
      <c r="S596" s="2"/>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row>
    <row r="597" spans="12:59" ht="15.75">
      <c r="L597" s="2"/>
      <c r="M597" s="2"/>
      <c r="N597" s="2"/>
      <c r="O597" s="2"/>
      <c r="P597" s="31"/>
      <c r="Q597" s="2"/>
      <c r="R597" s="31"/>
      <c r="S597" s="2"/>
      <c r="T597" s="31"/>
      <c r="U597" s="31"/>
      <c r="V597" s="31"/>
      <c r="W597" s="31"/>
      <c r="X597" s="31"/>
      <c r="Y597" s="31"/>
      <c r="Z597" s="31"/>
      <c r="AA597" s="31"/>
      <c r="AB597" s="31"/>
      <c r="AC597" s="31"/>
      <c r="AD597" s="31"/>
      <c r="AE597" s="31"/>
      <c r="AF597" s="31"/>
      <c r="AG597" s="31"/>
      <c r="AH597" s="31"/>
      <c r="AI597" s="31"/>
      <c r="AJ597" s="31"/>
      <c r="AK597" s="31"/>
      <c r="AL597" s="31"/>
      <c r="AM597" s="31"/>
      <c r="AN597" s="31"/>
      <c r="AO597" s="31"/>
      <c r="AP597" s="31"/>
      <c r="AQ597" s="31"/>
      <c r="AR597" s="31"/>
      <c r="AS597" s="31"/>
      <c r="AT597" s="31"/>
      <c r="AU597" s="31"/>
      <c r="AV597" s="31"/>
      <c r="AW597" s="31"/>
      <c r="AX597" s="31"/>
      <c r="AY597" s="31"/>
      <c r="AZ597" s="31"/>
      <c r="BA597" s="31"/>
      <c r="BB597" s="31"/>
      <c r="BC597" s="31"/>
      <c r="BD597" s="31"/>
      <c r="BE597" s="31"/>
      <c r="BF597" s="31"/>
      <c r="BG597" s="31"/>
    </row>
    <row r="598" spans="12:59" ht="15.75">
      <c r="L598" s="2"/>
      <c r="M598" s="2"/>
      <c r="N598" s="2"/>
      <c r="O598" s="2"/>
      <c r="P598" s="31"/>
      <c r="Q598" s="2"/>
      <c r="R598" s="31"/>
      <c r="S598" s="2"/>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c r="AY598" s="31"/>
      <c r="AZ598" s="31"/>
      <c r="BA598" s="31"/>
      <c r="BB598" s="31"/>
      <c r="BC598" s="31"/>
      <c r="BD598" s="31"/>
      <c r="BE598" s="31"/>
      <c r="BF598" s="31"/>
      <c r="BG598" s="31"/>
    </row>
    <row r="599" spans="12:59" ht="15.75">
      <c r="L599" s="2"/>
      <c r="M599" s="2"/>
      <c r="N599" s="2"/>
      <c r="O599" s="2"/>
      <c r="P599" s="31"/>
      <c r="Q599" s="2"/>
      <c r="R599" s="31"/>
      <c r="S599" s="2"/>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c r="AY599" s="31"/>
      <c r="AZ599" s="31"/>
      <c r="BA599" s="31"/>
      <c r="BB599" s="31"/>
      <c r="BC599" s="31"/>
      <c r="BD599" s="31"/>
      <c r="BE599" s="31"/>
      <c r="BF599" s="31"/>
      <c r="BG599" s="31"/>
    </row>
    <row r="600" spans="12:59" ht="15.75">
      <c r="L600" s="2"/>
      <c r="M600" s="2"/>
      <c r="N600" s="2"/>
      <c r="O600" s="2"/>
      <c r="P600" s="31"/>
      <c r="Q600" s="2"/>
      <c r="R600" s="31"/>
      <c r="S600" s="2"/>
      <c r="T600" s="31"/>
      <c r="U600" s="31"/>
      <c r="V600" s="31"/>
      <c r="W600" s="31"/>
      <c r="X600" s="31"/>
      <c r="Y600" s="31"/>
      <c r="Z600" s="31"/>
      <c r="AA600" s="31"/>
      <c r="AB600" s="31"/>
      <c r="AC600" s="31"/>
      <c r="AD600" s="31"/>
      <c r="AE600" s="31"/>
      <c r="AF600" s="31"/>
      <c r="AG600" s="31"/>
      <c r="AH600" s="31"/>
      <c r="AI600" s="31"/>
      <c r="AJ600" s="31"/>
      <c r="AK600" s="31"/>
      <c r="AL600" s="31"/>
      <c r="AM600" s="31"/>
      <c r="AN600" s="31"/>
      <c r="AO600" s="31"/>
      <c r="AP600" s="31"/>
      <c r="AQ600" s="31"/>
      <c r="AR600" s="31"/>
      <c r="AS600" s="31"/>
      <c r="AT600" s="31"/>
      <c r="AU600" s="31"/>
      <c r="AV600" s="31"/>
      <c r="AW600" s="31"/>
      <c r="AX600" s="31"/>
      <c r="AY600" s="31"/>
      <c r="AZ600" s="31"/>
      <c r="BA600" s="31"/>
      <c r="BB600" s="31"/>
      <c r="BC600" s="31"/>
      <c r="BD600" s="31"/>
      <c r="BE600" s="31"/>
      <c r="BF600" s="31"/>
      <c r="BG600" s="31"/>
    </row>
    <row r="601" spans="12:59" ht="15.75">
      <c r="L601" s="2"/>
      <c r="M601" s="2"/>
      <c r="N601" s="2"/>
      <c r="O601" s="2"/>
      <c r="P601" s="31"/>
      <c r="Q601" s="2"/>
      <c r="R601" s="31"/>
      <c r="S601" s="2"/>
      <c r="T601" s="31"/>
      <c r="U601" s="31"/>
      <c r="V601" s="31"/>
      <c r="W601" s="31"/>
      <c r="X601" s="31"/>
      <c r="Y601" s="31"/>
      <c r="Z601" s="31"/>
      <c r="AA601" s="31"/>
      <c r="AB601" s="31"/>
      <c r="AC601" s="31"/>
      <c r="AD601" s="31"/>
      <c r="AE601" s="31"/>
      <c r="AF601" s="31"/>
      <c r="AG601" s="31"/>
      <c r="AH601" s="31"/>
      <c r="AI601" s="31"/>
      <c r="AJ601" s="31"/>
      <c r="AK601" s="31"/>
      <c r="AL601" s="31"/>
      <c r="AM601" s="31"/>
      <c r="AN601" s="31"/>
      <c r="AO601" s="31"/>
      <c r="AP601" s="31"/>
      <c r="AQ601" s="31"/>
      <c r="AR601" s="31"/>
      <c r="AS601" s="31"/>
      <c r="AT601" s="31"/>
      <c r="AU601" s="31"/>
      <c r="AV601" s="31"/>
      <c r="AW601" s="31"/>
      <c r="AX601" s="31"/>
      <c r="AY601" s="31"/>
      <c r="AZ601" s="31"/>
      <c r="BA601" s="31"/>
      <c r="BB601" s="31"/>
      <c r="BC601" s="31"/>
      <c r="BD601" s="31"/>
      <c r="BE601" s="31"/>
      <c r="BF601" s="31"/>
      <c r="BG601" s="31"/>
    </row>
    <row r="602" spans="12:59" ht="15.75">
      <c r="L602" s="2"/>
      <c r="M602" s="2"/>
      <c r="N602" s="2"/>
      <c r="O602" s="2"/>
      <c r="P602" s="31"/>
      <c r="Q602" s="2"/>
      <c r="R602" s="31"/>
      <c r="S602" s="2"/>
      <c r="T602" s="31"/>
      <c r="U602" s="31"/>
      <c r="V602" s="31"/>
      <c r="W602" s="31"/>
      <c r="X602" s="31"/>
      <c r="Y602" s="31"/>
      <c r="Z602" s="31"/>
      <c r="AA602" s="31"/>
      <c r="AB602" s="31"/>
      <c r="AC602" s="31"/>
      <c r="AD602" s="31"/>
      <c r="AE602" s="31"/>
      <c r="AF602" s="31"/>
      <c r="AG602" s="31"/>
      <c r="AH602" s="31"/>
      <c r="AI602" s="31"/>
      <c r="AJ602" s="31"/>
      <c r="AK602" s="31"/>
      <c r="AL602" s="31"/>
      <c r="AM602" s="31"/>
      <c r="AN602" s="31"/>
      <c r="AO602" s="31"/>
      <c r="AP602" s="31"/>
      <c r="AQ602" s="31"/>
      <c r="AR602" s="31"/>
      <c r="AS602" s="31"/>
      <c r="AT602" s="31"/>
      <c r="AU602" s="31"/>
      <c r="AV602" s="31"/>
      <c r="AW602" s="31"/>
      <c r="AX602" s="31"/>
      <c r="AY602" s="31"/>
      <c r="AZ602" s="31"/>
      <c r="BA602" s="31"/>
      <c r="BB602" s="31"/>
      <c r="BC602" s="31"/>
      <c r="BD602" s="31"/>
      <c r="BE602" s="31"/>
      <c r="BF602" s="31"/>
      <c r="BG602" s="31"/>
    </row>
    <row r="603" spans="12:59" ht="15.75">
      <c r="L603" s="2"/>
      <c r="M603" s="2"/>
      <c r="N603" s="2"/>
      <c r="O603" s="2"/>
      <c r="P603" s="31"/>
      <c r="Q603" s="2"/>
      <c r="R603" s="31"/>
      <c r="S603" s="2"/>
      <c r="T603" s="31"/>
      <c r="U603" s="31"/>
      <c r="V603" s="31"/>
      <c r="W603" s="31"/>
      <c r="X603" s="31"/>
      <c r="Y603" s="31"/>
      <c r="Z603" s="31"/>
      <c r="AA603" s="31"/>
      <c r="AB603" s="31"/>
      <c r="AC603" s="31"/>
      <c r="AD603" s="31"/>
      <c r="AE603" s="31"/>
      <c r="AF603" s="31"/>
      <c r="AG603" s="31"/>
      <c r="AH603" s="31"/>
      <c r="AI603" s="31"/>
      <c r="AJ603" s="31"/>
      <c r="AK603" s="31"/>
      <c r="AL603" s="31"/>
      <c r="AM603" s="31"/>
      <c r="AN603" s="31"/>
      <c r="AO603" s="31"/>
      <c r="AP603" s="31"/>
      <c r="AQ603" s="31"/>
      <c r="AR603" s="31"/>
      <c r="AS603" s="31"/>
      <c r="AT603" s="31"/>
      <c r="AU603" s="31"/>
      <c r="AV603" s="31"/>
      <c r="AW603" s="31"/>
      <c r="AX603" s="31"/>
      <c r="AY603" s="31"/>
      <c r="AZ603" s="31"/>
      <c r="BA603" s="31"/>
      <c r="BB603" s="31"/>
      <c r="BC603" s="31"/>
      <c r="BD603" s="31"/>
      <c r="BE603" s="31"/>
      <c r="BF603" s="31"/>
      <c r="BG603" s="31"/>
    </row>
    <row r="604" spans="12:59" ht="15.75">
      <c r="L604" s="2"/>
      <c r="M604" s="2"/>
      <c r="N604" s="2"/>
      <c r="O604" s="2"/>
      <c r="P604" s="31"/>
      <c r="Q604" s="2"/>
      <c r="R604" s="31"/>
      <c r="S604" s="2"/>
      <c r="T604" s="31"/>
      <c r="U604" s="31"/>
      <c r="V604" s="31"/>
      <c r="W604" s="31"/>
      <c r="X604" s="31"/>
      <c r="Y604" s="31"/>
      <c r="Z604" s="31"/>
      <c r="AA604" s="31"/>
      <c r="AB604" s="31"/>
      <c r="AC604" s="31"/>
      <c r="AD604" s="31"/>
      <c r="AE604" s="31"/>
      <c r="AF604" s="31"/>
      <c r="AG604" s="31"/>
      <c r="AH604" s="31"/>
      <c r="AI604" s="31"/>
      <c r="AJ604" s="31"/>
      <c r="AK604" s="31"/>
      <c r="AL604" s="31"/>
      <c r="AM604" s="31"/>
      <c r="AN604" s="31"/>
      <c r="AO604" s="31"/>
      <c r="AP604" s="31"/>
      <c r="AQ604" s="31"/>
      <c r="AR604" s="31"/>
      <c r="AS604" s="31"/>
      <c r="AT604" s="31"/>
      <c r="AU604" s="31"/>
      <c r="AV604" s="31"/>
      <c r="AW604" s="31"/>
      <c r="AX604" s="31"/>
      <c r="AY604" s="31"/>
      <c r="AZ604" s="31"/>
      <c r="BA604" s="31"/>
      <c r="BB604" s="31"/>
      <c r="BC604" s="31"/>
      <c r="BD604" s="31"/>
      <c r="BE604" s="31"/>
      <c r="BF604" s="31"/>
      <c r="BG604" s="31"/>
    </row>
    <row r="605" spans="12:59" ht="15.75">
      <c r="L605" s="2"/>
      <c r="M605" s="2"/>
      <c r="N605" s="2"/>
      <c r="O605" s="2"/>
      <c r="P605" s="31"/>
      <c r="Q605" s="2"/>
      <c r="R605" s="31"/>
      <c r="S605" s="2"/>
      <c r="T605" s="31"/>
      <c r="U605" s="31"/>
      <c r="V605" s="31"/>
      <c r="W605" s="31"/>
      <c r="X605" s="31"/>
      <c r="Y605" s="31"/>
      <c r="Z605" s="31"/>
      <c r="AA605" s="31"/>
      <c r="AB605" s="31"/>
      <c r="AC605" s="31"/>
      <c r="AD605" s="31"/>
      <c r="AE605" s="31"/>
      <c r="AF605" s="31"/>
      <c r="AG605" s="31"/>
      <c r="AH605" s="31"/>
      <c r="AI605" s="31"/>
      <c r="AJ605" s="31"/>
      <c r="AK605" s="31"/>
      <c r="AL605" s="31"/>
      <c r="AM605" s="31"/>
      <c r="AN605" s="31"/>
      <c r="AO605" s="31"/>
      <c r="AP605" s="31"/>
      <c r="AQ605" s="31"/>
      <c r="AR605" s="31"/>
      <c r="AS605" s="31"/>
      <c r="AT605" s="31"/>
      <c r="AU605" s="31"/>
      <c r="AV605" s="31"/>
      <c r="AW605" s="31"/>
      <c r="AX605" s="31"/>
      <c r="AY605" s="31"/>
      <c r="AZ605" s="31"/>
      <c r="BA605" s="31"/>
      <c r="BB605" s="31"/>
      <c r="BC605" s="31"/>
      <c r="BD605" s="31"/>
      <c r="BE605" s="31"/>
      <c r="BF605" s="31"/>
      <c r="BG605" s="31"/>
    </row>
    <row r="606" spans="12:59" ht="15.75">
      <c r="L606" s="2"/>
      <c r="M606" s="2"/>
      <c r="N606" s="2"/>
      <c r="O606" s="2"/>
      <c r="P606" s="31"/>
      <c r="Q606" s="2"/>
      <c r="R606" s="31"/>
      <c r="S606" s="2"/>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row>
    <row r="607" spans="12:59" ht="15.75">
      <c r="L607" s="2"/>
      <c r="M607" s="2"/>
      <c r="N607" s="2"/>
      <c r="O607" s="2"/>
      <c r="P607" s="31"/>
      <c r="Q607" s="2"/>
      <c r="R607" s="31"/>
      <c r="S607" s="2"/>
      <c r="T607" s="31"/>
      <c r="U607" s="31"/>
      <c r="V607" s="31"/>
      <c r="W607" s="31"/>
      <c r="X607" s="31"/>
      <c r="Y607" s="31"/>
      <c r="Z607" s="31"/>
      <c r="AA607" s="31"/>
      <c r="AB607" s="31"/>
      <c r="AC607" s="31"/>
      <c r="AD607" s="31"/>
      <c r="AE607" s="31"/>
      <c r="AF607" s="31"/>
      <c r="AG607" s="31"/>
      <c r="AH607" s="31"/>
      <c r="AI607" s="31"/>
      <c r="AJ607" s="31"/>
      <c r="AK607" s="31"/>
      <c r="AL607" s="31"/>
      <c r="AM607" s="31"/>
      <c r="AN607" s="31"/>
      <c r="AO607" s="31"/>
      <c r="AP607" s="31"/>
      <c r="AQ607" s="31"/>
      <c r="AR607" s="31"/>
      <c r="AS607" s="31"/>
      <c r="AT607" s="31"/>
      <c r="AU607" s="31"/>
      <c r="AV607" s="31"/>
      <c r="AW607" s="31"/>
      <c r="AX607" s="31"/>
      <c r="AY607" s="31"/>
      <c r="AZ607" s="31"/>
      <c r="BA607" s="31"/>
      <c r="BB607" s="31"/>
      <c r="BC607" s="31"/>
      <c r="BD607" s="31"/>
      <c r="BE607" s="31"/>
      <c r="BF607" s="31"/>
      <c r="BG607" s="31"/>
    </row>
    <row r="608" spans="12:59" ht="15.75">
      <c r="L608" s="2"/>
      <c r="M608" s="2"/>
      <c r="N608" s="2"/>
      <c r="O608" s="2"/>
      <c r="P608" s="31"/>
      <c r="Q608" s="2"/>
      <c r="R608" s="31"/>
      <c r="S608" s="2"/>
      <c r="T608" s="31"/>
      <c r="U608" s="31"/>
      <c r="V608" s="31"/>
      <c r="W608" s="31"/>
      <c r="X608" s="31"/>
      <c r="Y608" s="31"/>
      <c r="Z608" s="31"/>
      <c r="AA608" s="31"/>
      <c r="AB608" s="31"/>
      <c r="AC608" s="31"/>
      <c r="AD608" s="31"/>
      <c r="AE608" s="31"/>
      <c r="AF608" s="31"/>
      <c r="AG608" s="31"/>
      <c r="AH608" s="31"/>
      <c r="AI608" s="31"/>
      <c r="AJ608" s="31"/>
      <c r="AK608" s="31"/>
      <c r="AL608" s="31"/>
      <c r="AM608" s="31"/>
      <c r="AN608" s="31"/>
      <c r="AO608" s="31"/>
      <c r="AP608" s="31"/>
      <c r="AQ608" s="31"/>
      <c r="AR608" s="31"/>
      <c r="AS608" s="31"/>
      <c r="AT608" s="31"/>
      <c r="AU608" s="31"/>
      <c r="AV608" s="31"/>
      <c r="AW608" s="31"/>
      <c r="AX608" s="31"/>
      <c r="AY608" s="31"/>
      <c r="AZ608" s="31"/>
      <c r="BA608" s="31"/>
      <c r="BB608" s="31"/>
      <c r="BC608" s="31"/>
      <c r="BD608" s="31"/>
      <c r="BE608" s="31"/>
      <c r="BF608" s="31"/>
      <c r="BG608" s="31"/>
    </row>
    <row r="609" spans="12:59" ht="15.75">
      <c r="L609" s="2"/>
      <c r="M609" s="2"/>
      <c r="N609" s="2"/>
      <c r="O609" s="2"/>
      <c r="P609" s="31"/>
      <c r="Q609" s="2"/>
      <c r="R609" s="31"/>
      <c r="S609" s="2"/>
      <c r="T609" s="31"/>
      <c r="U609" s="31"/>
      <c r="V609" s="31"/>
      <c r="W609" s="31"/>
      <c r="X609" s="31"/>
      <c r="Y609" s="31"/>
      <c r="Z609" s="31"/>
      <c r="AA609" s="31"/>
      <c r="AB609" s="31"/>
      <c r="AC609" s="31"/>
      <c r="AD609" s="31"/>
      <c r="AE609" s="31"/>
      <c r="AF609" s="31"/>
      <c r="AG609" s="31"/>
      <c r="AH609" s="31"/>
      <c r="AI609" s="31"/>
      <c r="AJ609" s="31"/>
      <c r="AK609" s="31"/>
      <c r="AL609" s="31"/>
      <c r="AM609" s="31"/>
      <c r="AN609" s="31"/>
      <c r="AO609" s="31"/>
      <c r="AP609" s="31"/>
      <c r="AQ609" s="31"/>
      <c r="AR609" s="31"/>
      <c r="AS609" s="31"/>
      <c r="AT609" s="31"/>
      <c r="AU609" s="31"/>
      <c r="AV609" s="31"/>
      <c r="AW609" s="31"/>
      <c r="AX609" s="31"/>
      <c r="AY609" s="31"/>
      <c r="AZ609" s="31"/>
      <c r="BA609" s="31"/>
      <c r="BB609" s="31"/>
      <c r="BC609" s="31"/>
      <c r="BD609" s="31"/>
      <c r="BE609" s="31"/>
      <c r="BF609" s="31"/>
      <c r="BG609" s="31"/>
    </row>
    <row r="610" spans="12:59" ht="15.75">
      <c r="L610" s="2"/>
      <c r="M610" s="2"/>
      <c r="N610" s="2"/>
      <c r="O610" s="2"/>
      <c r="P610" s="31"/>
      <c r="Q610" s="2"/>
      <c r="R610" s="31"/>
      <c r="S610" s="2"/>
      <c r="T610" s="31"/>
      <c r="U610" s="31"/>
      <c r="V610" s="31"/>
      <c r="W610" s="31"/>
      <c r="X610" s="31"/>
      <c r="Y610" s="31"/>
      <c r="Z610" s="31"/>
      <c r="AA610" s="31"/>
      <c r="AB610" s="31"/>
      <c r="AC610" s="31"/>
      <c r="AD610" s="31"/>
      <c r="AE610" s="31"/>
      <c r="AF610" s="31"/>
      <c r="AG610" s="31"/>
      <c r="AH610" s="31"/>
      <c r="AI610" s="31"/>
      <c r="AJ610" s="31"/>
      <c r="AK610" s="31"/>
      <c r="AL610" s="31"/>
      <c r="AM610" s="31"/>
      <c r="AN610" s="31"/>
      <c r="AO610" s="31"/>
      <c r="AP610" s="31"/>
      <c r="AQ610" s="31"/>
      <c r="AR610" s="31"/>
      <c r="AS610" s="31"/>
      <c r="AT610" s="31"/>
      <c r="AU610" s="31"/>
      <c r="AV610" s="31"/>
      <c r="AW610" s="31"/>
      <c r="AX610" s="31"/>
      <c r="AY610" s="31"/>
      <c r="AZ610" s="31"/>
      <c r="BA610" s="31"/>
      <c r="BB610" s="31"/>
      <c r="BC610" s="31"/>
      <c r="BD610" s="31"/>
      <c r="BE610" s="31"/>
      <c r="BF610" s="31"/>
      <c r="BG610" s="31"/>
    </row>
    <row r="611" spans="12:59" ht="15.75">
      <c r="L611" s="2"/>
      <c r="M611" s="2"/>
      <c r="N611" s="2"/>
      <c r="O611" s="2"/>
      <c r="P611" s="31"/>
      <c r="Q611" s="2"/>
      <c r="R611" s="31"/>
      <c r="S611" s="2"/>
      <c r="T611" s="31"/>
      <c r="U611" s="31"/>
      <c r="V611" s="31"/>
      <c r="W611" s="31"/>
      <c r="X611" s="31"/>
      <c r="Y611" s="31"/>
      <c r="Z611" s="31"/>
      <c r="AA611" s="31"/>
      <c r="AB611" s="31"/>
      <c r="AC611" s="31"/>
      <c r="AD611" s="31"/>
      <c r="AE611" s="31"/>
      <c r="AF611" s="31"/>
      <c r="AG611" s="31"/>
      <c r="AH611" s="31"/>
      <c r="AI611" s="31"/>
      <c r="AJ611" s="31"/>
      <c r="AK611" s="31"/>
      <c r="AL611" s="31"/>
      <c r="AM611" s="31"/>
      <c r="AN611" s="31"/>
      <c r="AO611" s="31"/>
      <c r="AP611" s="31"/>
      <c r="AQ611" s="31"/>
      <c r="AR611" s="31"/>
      <c r="AS611" s="31"/>
      <c r="AT611" s="31"/>
      <c r="AU611" s="31"/>
      <c r="AV611" s="31"/>
      <c r="AW611" s="31"/>
      <c r="AX611" s="31"/>
      <c r="AY611" s="31"/>
      <c r="AZ611" s="31"/>
      <c r="BA611" s="31"/>
      <c r="BB611" s="31"/>
      <c r="BC611" s="31"/>
      <c r="BD611" s="31"/>
      <c r="BE611" s="31"/>
      <c r="BF611" s="31"/>
      <c r="BG611" s="31"/>
    </row>
    <row r="612" spans="12:59" ht="15.75">
      <c r="L612" s="2"/>
      <c r="M612" s="2"/>
      <c r="N612" s="2"/>
      <c r="O612" s="2"/>
      <c r="P612" s="31"/>
      <c r="Q612" s="2"/>
      <c r="R612" s="31"/>
      <c r="S612" s="2"/>
      <c r="T612" s="31"/>
      <c r="U612" s="31"/>
      <c r="V612" s="31"/>
      <c r="W612" s="31"/>
      <c r="X612" s="31"/>
      <c r="Y612" s="31"/>
      <c r="Z612" s="31"/>
      <c r="AA612" s="31"/>
      <c r="AB612" s="31"/>
      <c r="AC612" s="31"/>
      <c r="AD612" s="31"/>
      <c r="AE612" s="31"/>
      <c r="AF612" s="31"/>
      <c r="AG612" s="31"/>
      <c r="AH612" s="31"/>
      <c r="AI612" s="31"/>
      <c r="AJ612" s="31"/>
      <c r="AK612" s="31"/>
      <c r="AL612" s="31"/>
      <c r="AM612" s="31"/>
      <c r="AN612" s="31"/>
      <c r="AO612" s="31"/>
      <c r="AP612" s="31"/>
      <c r="AQ612" s="31"/>
      <c r="AR612" s="31"/>
      <c r="AS612" s="31"/>
      <c r="AT612" s="31"/>
      <c r="AU612" s="31"/>
      <c r="AV612" s="31"/>
      <c r="AW612" s="31"/>
      <c r="AX612" s="31"/>
      <c r="AY612" s="31"/>
      <c r="AZ612" s="31"/>
      <c r="BA612" s="31"/>
      <c r="BB612" s="31"/>
      <c r="BC612" s="31"/>
      <c r="BD612" s="31"/>
      <c r="BE612" s="31"/>
      <c r="BF612" s="31"/>
      <c r="BG612" s="31"/>
    </row>
    <row r="613" spans="12:59" ht="15.75">
      <c r="L613" s="2"/>
      <c r="M613" s="2"/>
      <c r="N613" s="2"/>
      <c r="O613" s="2"/>
      <c r="P613" s="31"/>
      <c r="Q613" s="2"/>
      <c r="R613" s="31"/>
      <c r="S613" s="2"/>
      <c r="T613" s="31"/>
      <c r="U613" s="31"/>
      <c r="V613" s="31"/>
      <c r="W613" s="31"/>
      <c r="X613" s="31"/>
      <c r="Y613" s="31"/>
      <c r="Z613" s="31"/>
      <c r="AA613" s="31"/>
      <c r="AB613" s="31"/>
      <c r="AC613" s="31"/>
      <c r="AD613" s="31"/>
      <c r="AE613" s="31"/>
      <c r="AF613" s="31"/>
      <c r="AG613" s="31"/>
      <c r="AH613" s="31"/>
      <c r="AI613" s="31"/>
      <c r="AJ613" s="31"/>
      <c r="AK613" s="31"/>
      <c r="AL613" s="31"/>
      <c r="AM613" s="31"/>
      <c r="AN613" s="31"/>
      <c r="AO613" s="31"/>
      <c r="AP613" s="31"/>
      <c r="AQ613" s="31"/>
      <c r="AR613" s="31"/>
      <c r="AS613" s="31"/>
      <c r="AT613" s="31"/>
      <c r="AU613" s="31"/>
      <c r="AV613" s="31"/>
      <c r="AW613" s="31"/>
      <c r="AX613" s="31"/>
      <c r="AY613" s="31"/>
      <c r="AZ613" s="31"/>
      <c r="BA613" s="31"/>
      <c r="BB613" s="31"/>
      <c r="BC613" s="31"/>
      <c r="BD613" s="31"/>
      <c r="BE613" s="31"/>
      <c r="BF613" s="31"/>
      <c r="BG613" s="31"/>
    </row>
    <row r="614" spans="12:59" ht="15.75">
      <c r="L614" s="2"/>
      <c r="M614" s="2"/>
      <c r="N614" s="2"/>
      <c r="O614" s="2"/>
      <c r="P614" s="31"/>
      <c r="Q614" s="2"/>
      <c r="R614" s="31"/>
      <c r="S614" s="2"/>
      <c r="T614" s="31"/>
      <c r="U614" s="31"/>
      <c r="V614" s="31"/>
      <c r="W614" s="31"/>
      <c r="X614" s="31"/>
      <c r="Y614" s="31"/>
      <c r="Z614" s="31"/>
      <c r="AA614" s="31"/>
      <c r="AB614" s="31"/>
      <c r="AC614" s="31"/>
      <c r="AD614" s="31"/>
      <c r="AE614" s="31"/>
      <c r="AF614" s="31"/>
      <c r="AG614" s="31"/>
      <c r="AH614" s="31"/>
      <c r="AI614" s="31"/>
      <c r="AJ614" s="31"/>
      <c r="AK614" s="31"/>
      <c r="AL614" s="31"/>
      <c r="AM614" s="31"/>
      <c r="AN614" s="31"/>
      <c r="AO614" s="31"/>
      <c r="AP614" s="31"/>
      <c r="AQ614" s="31"/>
      <c r="AR614" s="31"/>
      <c r="AS614" s="31"/>
      <c r="AT614" s="31"/>
      <c r="AU614" s="31"/>
      <c r="AV614" s="31"/>
      <c r="AW614" s="31"/>
      <c r="AX614" s="31"/>
      <c r="AY614" s="31"/>
      <c r="AZ614" s="31"/>
      <c r="BA614" s="31"/>
      <c r="BB614" s="31"/>
      <c r="BC614" s="31"/>
      <c r="BD614" s="31"/>
      <c r="BE614" s="31"/>
      <c r="BF614" s="31"/>
      <c r="BG614" s="31"/>
    </row>
    <row r="615" spans="12:59" ht="15.75">
      <c r="L615" s="2"/>
      <c r="M615" s="2"/>
      <c r="N615" s="2"/>
      <c r="O615" s="2"/>
      <c r="P615" s="31"/>
      <c r="Q615" s="2"/>
      <c r="R615" s="31"/>
      <c r="S615" s="2"/>
      <c r="T615" s="31"/>
      <c r="U615" s="31"/>
      <c r="V615" s="31"/>
      <c r="W615" s="31"/>
      <c r="X615" s="31"/>
      <c r="Y615" s="31"/>
      <c r="Z615" s="31"/>
      <c r="AA615" s="31"/>
      <c r="AB615" s="31"/>
      <c r="AC615" s="31"/>
      <c r="AD615" s="31"/>
      <c r="AE615" s="31"/>
      <c r="AF615" s="31"/>
      <c r="AG615" s="31"/>
      <c r="AH615" s="31"/>
      <c r="AI615" s="31"/>
      <c r="AJ615" s="31"/>
      <c r="AK615" s="31"/>
      <c r="AL615" s="31"/>
      <c r="AM615" s="31"/>
      <c r="AN615" s="31"/>
      <c r="AO615" s="31"/>
      <c r="AP615" s="31"/>
      <c r="AQ615" s="31"/>
      <c r="AR615" s="31"/>
      <c r="AS615" s="31"/>
      <c r="AT615" s="31"/>
      <c r="AU615" s="31"/>
      <c r="AV615" s="31"/>
      <c r="AW615" s="31"/>
      <c r="AX615" s="31"/>
      <c r="AY615" s="31"/>
      <c r="AZ615" s="31"/>
      <c r="BA615" s="31"/>
      <c r="BB615" s="31"/>
      <c r="BC615" s="31"/>
      <c r="BD615" s="31"/>
      <c r="BE615" s="31"/>
      <c r="BF615" s="31"/>
      <c r="BG615" s="31"/>
    </row>
    <row r="616" spans="12:59" ht="15.75">
      <c r="L616" s="2"/>
      <c r="M616" s="2"/>
      <c r="N616" s="2"/>
      <c r="O616" s="2"/>
      <c r="P616" s="31"/>
      <c r="Q616" s="2"/>
      <c r="R616" s="31"/>
      <c r="S616" s="2"/>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row>
    <row r="617" spans="12:59" ht="15.75">
      <c r="L617" s="2"/>
      <c r="M617" s="2"/>
      <c r="N617" s="2"/>
      <c r="O617" s="2"/>
      <c r="P617" s="31"/>
      <c r="Q617" s="2"/>
      <c r="R617" s="31"/>
      <c r="S617" s="2"/>
      <c r="T617" s="31"/>
      <c r="U617" s="31"/>
      <c r="V617" s="31"/>
      <c r="W617" s="31"/>
      <c r="X617" s="31"/>
      <c r="Y617" s="31"/>
      <c r="Z617" s="31"/>
      <c r="AA617" s="31"/>
      <c r="AB617" s="31"/>
      <c r="AC617" s="31"/>
      <c r="AD617" s="31"/>
      <c r="AE617" s="31"/>
      <c r="AF617" s="31"/>
      <c r="AG617" s="31"/>
      <c r="AH617" s="31"/>
      <c r="AI617" s="31"/>
      <c r="AJ617" s="31"/>
      <c r="AK617" s="31"/>
      <c r="AL617" s="31"/>
      <c r="AM617" s="31"/>
      <c r="AN617" s="31"/>
      <c r="AO617" s="31"/>
      <c r="AP617" s="31"/>
      <c r="AQ617" s="31"/>
      <c r="AR617" s="31"/>
      <c r="AS617" s="31"/>
      <c r="AT617" s="31"/>
      <c r="AU617" s="31"/>
      <c r="AV617" s="31"/>
      <c r="AW617" s="31"/>
      <c r="AX617" s="31"/>
      <c r="AY617" s="31"/>
      <c r="AZ617" s="31"/>
      <c r="BA617" s="31"/>
      <c r="BB617" s="31"/>
      <c r="BC617" s="31"/>
      <c r="BD617" s="31"/>
      <c r="BE617" s="31"/>
      <c r="BF617" s="31"/>
      <c r="BG617" s="31"/>
    </row>
    <row r="618" spans="12:59" ht="15.75">
      <c r="L618" s="2"/>
      <c r="M618" s="2"/>
      <c r="N618" s="2"/>
      <c r="O618" s="2"/>
      <c r="P618" s="31"/>
      <c r="Q618" s="2"/>
      <c r="R618" s="31"/>
      <c r="S618" s="2"/>
      <c r="T618" s="31"/>
      <c r="U618" s="31"/>
      <c r="V618" s="31"/>
      <c r="W618" s="31"/>
      <c r="X618" s="31"/>
      <c r="Y618" s="31"/>
      <c r="Z618" s="31"/>
      <c r="AA618" s="31"/>
      <c r="AB618" s="31"/>
      <c r="AC618" s="31"/>
      <c r="AD618" s="31"/>
      <c r="AE618" s="31"/>
      <c r="AF618" s="31"/>
      <c r="AG618" s="31"/>
      <c r="AH618" s="31"/>
      <c r="AI618" s="31"/>
      <c r="AJ618" s="31"/>
      <c r="AK618" s="31"/>
      <c r="AL618" s="31"/>
      <c r="AM618" s="31"/>
      <c r="AN618" s="31"/>
      <c r="AO618" s="31"/>
      <c r="AP618" s="31"/>
      <c r="AQ618" s="31"/>
      <c r="AR618" s="31"/>
      <c r="AS618" s="31"/>
      <c r="AT618" s="31"/>
      <c r="AU618" s="31"/>
      <c r="AV618" s="31"/>
      <c r="AW618" s="31"/>
      <c r="AX618" s="31"/>
      <c r="AY618" s="31"/>
      <c r="AZ618" s="31"/>
      <c r="BA618" s="31"/>
      <c r="BB618" s="31"/>
      <c r="BC618" s="31"/>
      <c r="BD618" s="31"/>
      <c r="BE618" s="31"/>
      <c r="BF618" s="31"/>
      <c r="BG618" s="31"/>
    </row>
    <row r="619" spans="12:59" ht="15.75">
      <c r="L619" s="2"/>
      <c r="M619" s="2"/>
      <c r="N619" s="2"/>
      <c r="O619" s="2"/>
      <c r="P619" s="31"/>
      <c r="Q619" s="2"/>
      <c r="R619" s="31"/>
      <c r="S619" s="2"/>
      <c r="T619" s="31"/>
      <c r="U619" s="31"/>
      <c r="V619" s="31"/>
      <c r="W619" s="31"/>
      <c r="X619" s="31"/>
      <c r="Y619" s="31"/>
      <c r="Z619" s="31"/>
      <c r="AA619" s="31"/>
      <c r="AB619" s="31"/>
      <c r="AC619" s="31"/>
      <c r="AD619" s="31"/>
      <c r="AE619" s="31"/>
      <c r="AF619" s="31"/>
      <c r="AG619" s="31"/>
      <c r="AH619" s="31"/>
      <c r="AI619" s="31"/>
      <c r="AJ619" s="31"/>
      <c r="AK619" s="31"/>
      <c r="AL619" s="31"/>
      <c r="AM619" s="31"/>
      <c r="AN619" s="31"/>
      <c r="AO619" s="31"/>
      <c r="AP619" s="31"/>
      <c r="AQ619" s="31"/>
      <c r="AR619" s="31"/>
      <c r="AS619" s="31"/>
      <c r="AT619" s="31"/>
      <c r="AU619" s="31"/>
      <c r="AV619" s="31"/>
      <c r="AW619" s="31"/>
      <c r="AX619" s="31"/>
      <c r="AY619" s="31"/>
      <c r="AZ619" s="31"/>
      <c r="BA619" s="31"/>
      <c r="BB619" s="31"/>
      <c r="BC619" s="31"/>
      <c r="BD619" s="31"/>
      <c r="BE619" s="31"/>
      <c r="BF619" s="31"/>
      <c r="BG619" s="31"/>
    </row>
    <row r="620" spans="12:59" ht="15.75">
      <c r="L620" s="2"/>
      <c r="M620" s="2"/>
      <c r="N620" s="2"/>
      <c r="O620" s="2"/>
      <c r="P620" s="31"/>
      <c r="Q620" s="2"/>
      <c r="R620" s="31"/>
      <c r="S620" s="2"/>
      <c r="T620" s="31"/>
      <c r="U620" s="31"/>
      <c r="V620" s="31"/>
      <c r="W620" s="31"/>
      <c r="X620" s="31"/>
      <c r="Y620" s="31"/>
      <c r="Z620" s="31"/>
      <c r="AA620" s="31"/>
      <c r="AB620" s="31"/>
      <c r="AC620" s="31"/>
      <c r="AD620" s="31"/>
      <c r="AE620" s="31"/>
      <c r="AF620" s="31"/>
      <c r="AG620" s="31"/>
      <c r="AH620" s="31"/>
      <c r="AI620" s="31"/>
      <c r="AJ620" s="31"/>
      <c r="AK620" s="31"/>
      <c r="AL620" s="31"/>
      <c r="AM620" s="31"/>
      <c r="AN620" s="31"/>
      <c r="AO620" s="31"/>
      <c r="AP620" s="31"/>
      <c r="AQ620" s="31"/>
      <c r="AR620" s="31"/>
      <c r="AS620" s="31"/>
      <c r="AT620" s="31"/>
      <c r="AU620" s="31"/>
      <c r="AV620" s="31"/>
      <c r="AW620" s="31"/>
      <c r="AX620" s="31"/>
      <c r="AY620" s="31"/>
      <c r="AZ620" s="31"/>
      <c r="BA620" s="31"/>
      <c r="BB620" s="31"/>
      <c r="BC620" s="31"/>
      <c r="BD620" s="31"/>
      <c r="BE620" s="31"/>
      <c r="BF620" s="31"/>
      <c r="BG620" s="31"/>
    </row>
    <row r="621" spans="12:59" ht="15.75">
      <c r="L621" s="2"/>
      <c r="M621" s="2"/>
      <c r="N621" s="2"/>
      <c r="O621" s="2"/>
      <c r="P621" s="31"/>
      <c r="Q621" s="2"/>
      <c r="R621" s="31"/>
      <c r="S621" s="2"/>
      <c r="T621" s="31"/>
      <c r="U621" s="31"/>
      <c r="V621" s="31"/>
      <c r="W621" s="31"/>
      <c r="X621" s="31"/>
      <c r="Y621" s="31"/>
      <c r="Z621" s="31"/>
      <c r="AA621" s="31"/>
      <c r="AB621" s="31"/>
      <c r="AC621" s="31"/>
      <c r="AD621" s="31"/>
      <c r="AE621" s="31"/>
      <c r="AF621" s="31"/>
      <c r="AG621" s="31"/>
      <c r="AH621" s="31"/>
      <c r="AI621" s="31"/>
      <c r="AJ621" s="31"/>
      <c r="AK621" s="31"/>
      <c r="AL621" s="31"/>
      <c r="AM621" s="31"/>
      <c r="AN621" s="31"/>
      <c r="AO621" s="31"/>
      <c r="AP621" s="31"/>
      <c r="AQ621" s="31"/>
      <c r="AR621" s="31"/>
      <c r="AS621" s="31"/>
      <c r="AT621" s="31"/>
      <c r="AU621" s="31"/>
      <c r="AV621" s="31"/>
      <c r="AW621" s="31"/>
      <c r="AX621" s="31"/>
      <c r="AY621" s="31"/>
      <c r="AZ621" s="31"/>
      <c r="BA621" s="31"/>
      <c r="BB621" s="31"/>
      <c r="BC621" s="31"/>
      <c r="BD621" s="31"/>
      <c r="BE621" s="31"/>
      <c r="BF621" s="31"/>
      <c r="BG621" s="31"/>
    </row>
    <row r="622" spans="12:59" ht="15.75">
      <c r="L622" s="2"/>
      <c r="M622" s="2"/>
      <c r="N622" s="2"/>
      <c r="O622" s="2"/>
      <c r="P622" s="31"/>
      <c r="Q622" s="2"/>
      <c r="R622" s="31"/>
      <c r="S622" s="2"/>
      <c r="T622" s="31"/>
      <c r="U622" s="31"/>
      <c r="V622" s="31"/>
      <c r="W622" s="31"/>
      <c r="X622" s="31"/>
      <c r="Y622" s="31"/>
      <c r="Z622" s="31"/>
      <c r="AA622" s="31"/>
      <c r="AB622" s="31"/>
      <c r="AC622" s="31"/>
      <c r="AD622" s="31"/>
      <c r="AE622" s="31"/>
      <c r="AF622" s="31"/>
      <c r="AG622" s="31"/>
      <c r="AH622" s="31"/>
      <c r="AI622" s="31"/>
      <c r="AJ622" s="31"/>
      <c r="AK622" s="31"/>
      <c r="AL622" s="31"/>
      <c r="AM622" s="31"/>
      <c r="AN622" s="31"/>
      <c r="AO622" s="31"/>
      <c r="AP622" s="31"/>
      <c r="AQ622" s="31"/>
      <c r="AR622" s="31"/>
      <c r="AS622" s="31"/>
      <c r="AT622" s="31"/>
      <c r="AU622" s="31"/>
      <c r="AV622" s="31"/>
      <c r="AW622" s="31"/>
      <c r="AX622" s="31"/>
      <c r="AY622" s="31"/>
      <c r="AZ622" s="31"/>
      <c r="BA622" s="31"/>
      <c r="BB622" s="31"/>
      <c r="BC622" s="31"/>
      <c r="BD622" s="31"/>
      <c r="BE622" s="31"/>
      <c r="BF622" s="31"/>
      <c r="BG622" s="31"/>
    </row>
    <row r="623" spans="12:59" ht="15.75">
      <c r="L623" s="2"/>
      <c r="M623" s="2"/>
      <c r="N623" s="2"/>
      <c r="O623" s="2"/>
      <c r="P623" s="31"/>
      <c r="Q623" s="2"/>
      <c r="R623" s="31"/>
      <c r="S623" s="2"/>
      <c r="T623" s="31"/>
      <c r="U623" s="31"/>
      <c r="V623" s="31"/>
      <c r="W623" s="31"/>
      <c r="X623" s="31"/>
      <c r="Y623" s="31"/>
      <c r="Z623" s="31"/>
      <c r="AA623" s="31"/>
      <c r="AB623" s="31"/>
      <c r="AC623" s="31"/>
      <c r="AD623" s="31"/>
      <c r="AE623" s="31"/>
      <c r="AF623" s="31"/>
      <c r="AG623" s="31"/>
      <c r="AH623" s="31"/>
      <c r="AI623" s="31"/>
      <c r="AJ623" s="31"/>
      <c r="AK623" s="31"/>
      <c r="AL623" s="31"/>
      <c r="AM623" s="31"/>
      <c r="AN623" s="31"/>
      <c r="AO623" s="31"/>
      <c r="AP623" s="31"/>
      <c r="AQ623" s="31"/>
      <c r="AR623" s="31"/>
      <c r="AS623" s="31"/>
      <c r="AT623" s="31"/>
      <c r="AU623" s="31"/>
      <c r="AV623" s="31"/>
      <c r="AW623" s="31"/>
      <c r="AX623" s="31"/>
      <c r="AY623" s="31"/>
      <c r="AZ623" s="31"/>
      <c r="BA623" s="31"/>
      <c r="BB623" s="31"/>
      <c r="BC623" s="31"/>
      <c r="BD623" s="31"/>
      <c r="BE623" s="31"/>
      <c r="BF623" s="31"/>
      <c r="BG623" s="31"/>
    </row>
    <row r="624" spans="12:59" ht="15.75">
      <c r="L624" s="2"/>
      <c r="M624" s="2"/>
      <c r="N624" s="2"/>
      <c r="O624" s="2"/>
      <c r="P624" s="31"/>
      <c r="Q624" s="2"/>
      <c r="R624" s="31"/>
      <c r="S624" s="2"/>
      <c r="T624" s="31"/>
      <c r="U624" s="31"/>
      <c r="V624" s="31"/>
      <c r="W624" s="31"/>
      <c r="X624" s="31"/>
      <c r="Y624" s="31"/>
      <c r="Z624" s="31"/>
      <c r="AA624" s="31"/>
      <c r="AB624" s="31"/>
      <c r="AC624" s="31"/>
      <c r="AD624" s="31"/>
      <c r="AE624" s="31"/>
      <c r="AF624" s="31"/>
      <c r="AG624" s="31"/>
      <c r="AH624" s="31"/>
      <c r="AI624" s="31"/>
      <c r="AJ624" s="31"/>
      <c r="AK624" s="31"/>
      <c r="AL624" s="31"/>
      <c r="AM624" s="31"/>
      <c r="AN624" s="31"/>
      <c r="AO624" s="31"/>
      <c r="AP624" s="31"/>
      <c r="AQ624" s="31"/>
      <c r="AR624" s="31"/>
      <c r="AS624" s="31"/>
      <c r="AT624" s="31"/>
      <c r="AU624" s="31"/>
      <c r="AV624" s="31"/>
      <c r="AW624" s="31"/>
      <c r="AX624" s="31"/>
      <c r="AY624" s="31"/>
      <c r="AZ624" s="31"/>
      <c r="BA624" s="31"/>
      <c r="BB624" s="31"/>
      <c r="BC624" s="31"/>
      <c r="BD624" s="31"/>
      <c r="BE624" s="31"/>
      <c r="BF624" s="31"/>
      <c r="BG624" s="31"/>
    </row>
    <row r="625" spans="12:59" ht="15.75">
      <c r="L625" s="2"/>
      <c r="M625" s="2"/>
      <c r="N625" s="2"/>
      <c r="O625" s="2"/>
      <c r="P625" s="31"/>
      <c r="Q625" s="2"/>
      <c r="R625" s="31"/>
      <c r="S625" s="2"/>
      <c r="T625" s="31"/>
      <c r="U625" s="31"/>
      <c r="V625" s="31"/>
      <c r="W625" s="31"/>
      <c r="X625" s="31"/>
      <c r="Y625" s="31"/>
      <c r="Z625" s="31"/>
      <c r="AA625" s="31"/>
      <c r="AB625" s="31"/>
      <c r="AC625" s="31"/>
      <c r="AD625" s="31"/>
      <c r="AE625" s="31"/>
      <c r="AF625" s="31"/>
      <c r="AG625" s="31"/>
      <c r="AH625" s="31"/>
      <c r="AI625" s="31"/>
      <c r="AJ625" s="31"/>
      <c r="AK625" s="31"/>
      <c r="AL625" s="31"/>
      <c r="AM625" s="31"/>
      <c r="AN625" s="31"/>
      <c r="AO625" s="31"/>
      <c r="AP625" s="31"/>
      <c r="AQ625" s="31"/>
      <c r="AR625" s="31"/>
      <c r="AS625" s="31"/>
      <c r="AT625" s="31"/>
      <c r="AU625" s="31"/>
      <c r="AV625" s="31"/>
      <c r="AW625" s="31"/>
      <c r="AX625" s="31"/>
      <c r="AY625" s="31"/>
      <c r="AZ625" s="31"/>
      <c r="BA625" s="31"/>
      <c r="BB625" s="31"/>
      <c r="BC625" s="31"/>
      <c r="BD625" s="31"/>
      <c r="BE625" s="31"/>
      <c r="BF625" s="31"/>
      <c r="BG625" s="31"/>
    </row>
    <row r="626" spans="12:59" ht="15.75">
      <c r="L626" s="2"/>
      <c r="M626" s="2"/>
      <c r="N626" s="2"/>
      <c r="O626" s="2"/>
      <c r="P626" s="31"/>
      <c r="Q626" s="2"/>
      <c r="R626" s="31"/>
      <c r="S626" s="2"/>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row>
    <row r="627" spans="12:59" ht="15.75">
      <c r="L627" s="2"/>
      <c r="M627" s="2"/>
      <c r="N627" s="2"/>
      <c r="O627" s="2"/>
      <c r="P627" s="31"/>
      <c r="Q627" s="2"/>
      <c r="R627" s="31"/>
      <c r="S627" s="2"/>
      <c r="T627" s="31"/>
      <c r="U627" s="31"/>
      <c r="V627" s="31"/>
      <c r="W627" s="31"/>
      <c r="X627" s="31"/>
      <c r="Y627" s="31"/>
      <c r="Z627" s="31"/>
      <c r="AA627" s="31"/>
      <c r="AB627" s="31"/>
      <c r="AC627" s="31"/>
      <c r="AD627" s="31"/>
      <c r="AE627" s="31"/>
      <c r="AF627" s="31"/>
      <c r="AG627" s="31"/>
      <c r="AH627" s="31"/>
      <c r="AI627" s="31"/>
      <c r="AJ627" s="31"/>
      <c r="AK627" s="31"/>
      <c r="AL627" s="31"/>
      <c r="AM627" s="31"/>
      <c r="AN627" s="31"/>
      <c r="AO627" s="31"/>
      <c r="AP627" s="31"/>
      <c r="AQ627" s="31"/>
      <c r="AR627" s="31"/>
      <c r="AS627" s="31"/>
      <c r="AT627" s="31"/>
      <c r="AU627" s="31"/>
      <c r="AV627" s="31"/>
      <c r="AW627" s="31"/>
      <c r="AX627" s="31"/>
      <c r="AY627" s="31"/>
      <c r="AZ627" s="31"/>
      <c r="BA627" s="31"/>
      <c r="BB627" s="31"/>
      <c r="BC627" s="31"/>
      <c r="BD627" s="31"/>
      <c r="BE627" s="31"/>
      <c r="BF627" s="31"/>
      <c r="BG627" s="31"/>
    </row>
    <row r="628" spans="12:59" ht="15.75">
      <c r="L628" s="2"/>
      <c r="M628" s="2"/>
      <c r="N628" s="2"/>
      <c r="O628" s="2"/>
      <c r="P628" s="31"/>
      <c r="Q628" s="2"/>
      <c r="R628" s="31"/>
      <c r="S628" s="2"/>
      <c r="T628" s="31"/>
      <c r="U628" s="31"/>
      <c r="V628" s="31"/>
      <c r="W628" s="31"/>
      <c r="X628" s="31"/>
      <c r="Y628" s="31"/>
      <c r="Z628" s="31"/>
      <c r="AA628" s="31"/>
      <c r="AB628" s="31"/>
      <c r="AC628" s="31"/>
      <c r="AD628" s="31"/>
      <c r="AE628" s="31"/>
      <c r="AF628" s="31"/>
      <c r="AG628" s="31"/>
      <c r="AH628" s="31"/>
      <c r="AI628" s="31"/>
      <c r="AJ628" s="31"/>
      <c r="AK628" s="31"/>
      <c r="AL628" s="31"/>
      <c r="AM628" s="31"/>
      <c r="AN628" s="31"/>
      <c r="AO628" s="31"/>
      <c r="AP628" s="31"/>
      <c r="AQ628" s="31"/>
      <c r="AR628" s="31"/>
      <c r="AS628" s="31"/>
      <c r="AT628" s="31"/>
      <c r="AU628" s="31"/>
      <c r="AV628" s="31"/>
      <c r="AW628" s="31"/>
      <c r="AX628" s="31"/>
      <c r="AY628" s="31"/>
      <c r="AZ628" s="31"/>
      <c r="BA628" s="31"/>
      <c r="BB628" s="31"/>
      <c r="BC628" s="31"/>
      <c r="BD628" s="31"/>
      <c r="BE628" s="31"/>
      <c r="BF628" s="31"/>
      <c r="BG628" s="31"/>
    </row>
    <row r="629" spans="12:59" ht="15.75">
      <c r="L629" s="2"/>
      <c r="M629" s="2"/>
      <c r="N629" s="2"/>
      <c r="O629" s="2"/>
      <c r="P629" s="31"/>
      <c r="Q629" s="2"/>
      <c r="R629" s="31"/>
      <c r="S629" s="2"/>
      <c r="T629" s="31"/>
      <c r="U629" s="31"/>
      <c r="V629" s="31"/>
      <c r="W629" s="31"/>
      <c r="X629" s="31"/>
      <c r="Y629" s="31"/>
      <c r="Z629" s="31"/>
      <c r="AA629" s="31"/>
      <c r="AB629" s="31"/>
      <c r="AC629" s="31"/>
      <c r="AD629" s="31"/>
      <c r="AE629" s="31"/>
      <c r="AF629" s="31"/>
      <c r="AG629" s="31"/>
      <c r="AH629" s="31"/>
      <c r="AI629" s="31"/>
      <c r="AJ629" s="31"/>
      <c r="AK629" s="31"/>
      <c r="AL629" s="31"/>
      <c r="AM629" s="31"/>
      <c r="AN629" s="31"/>
      <c r="AO629" s="31"/>
      <c r="AP629" s="31"/>
      <c r="AQ629" s="31"/>
      <c r="AR629" s="31"/>
      <c r="AS629" s="31"/>
      <c r="AT629" s="31"/>
      <c r="AU629" s="31"/>
      <c r="AV629" s="31"/>
      <c r="AW629" s="31"/>
      <c r="AX629" s="31"/>
      <c r="AY629" s="31"/>
      <c r="AZ629" s="31"/>
      <c r="BA629" s="31"/>
      <c r="BB629" s="31"/>
      <c r="BC629" s="31"/>
      <c r="BD629" s="31"/>
      <c r="BE629" s="31"/>
      <c r="BF629" s="31"/>
      <c r="BG629" s="31"/>
    </row>
    <row r="630" spans="12:59" ht="15.75">
      <c r="L630" s="2"/>
      <c r="M630" s="2"/>
      <c r="N630" s="2"/>
      <c r="O630" s="2"/>
      <c r="P630" s="31"/>
      <c r="Q630" s="2"/>
      <c r="R630" s="31"/>
      <c r="S630" s="2"/>
      <c r="T630" s="31"/>
      <c r="U630" s="31"/>
      <c r="V630" s="31"/>
      <c r="W630" s="31"/>
      <c r="X630" s="31"/>
      <c r="Y630" s="31"/>
      <c r="Z630" s="31"/>
      <c r="AA630" s="31"/>
      <c r="AB630" s="31"/>
      <c r="AC630" s="31"/>
      <c r="AD630" s="31"/>
      <c r="AE630" s="31"/>
      <c r="AF630" s="31"/>
      <c r="AG630" s="31"/>
      <c r="AH630" s="31"/>
      <c r="AI630" s="31"/>
      <c r="AJ630" s="31"/>
      <c r="AK630" s="31"/>
      <c r="AL630" s="31"/>
      <c r="AM630" s="31"/>
      <c r="AN630" s="31"/>
      <c r="AO630" s="31"/>
      <c r="AP630" s="31"/>
      <c r="AQ630" s="31"/>
      <c r="AR630" s="31"/>
      <c r="AS630" s="31"/>
      <c r="AT630" s="31"/>
      <c r="AU630" s="31"/>
      <c r="AV630" s="31"/>
      <c r="AW630" s="31"/>
      <c r="AX630" s="31"/>
      <c r="AY630" s="31"/>
      <c r="AZ630" s="31"/>
      <c r="BA630" s="31"/>
      <c r="BB630" s="31"/>
      <c r="BC630" s="31"/>
      <c r="BD630" s="31"/>
      <c r="BE630" s="31"/>
      <c r="BF630" s="31"/>
      <c r="BG630" s="31"/>
    </row>
    <row r="631" spans="12:59" ht="15.75">
      <c r="L631" s="2"/>
      <c r="M631" s="2"/>
      <c r="N631" s="2"/>
      <c r="O631" s="2"/>
      <c r="P631" s="31"/>
      <c r="Q631" s="2"/>
      <c r="R631" s="31"/>
      <c r="S631" s="2"/>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c r="AY631" s="31"/>
      <c r="AZ631" s="31"/>
      <c r="BA631" s="31"/>
      <c r="BB631" s="31"/>
      <c r="BC631" s="31"/>
      <c r="BD631" s="31"/>
      <c r="BE631" s="31"/>
      <c r="BF631" s="31"/>
      <c r="BG631" s="31"/>
    </row>
    <row r="632" spans="12:59" ht="15.75">
      <c r="L632" s="2"/>
      <c r="M632" s="2"/>
      <c r="N632" s="2"/>
      <c r="O632" s="2"/>
      <c r="P632" s="31"/>
      <c r="Q632" s="2"/>
      <c r="R632" s="31"/>
      <c r="S632" s="2"/>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c r="AY632" s="31"/>
      <c r="AZ632" s="31"/>
      <c r="BA632" s="31"/>
      <c r="BB632" s="31"/>
      <c r="BC632" s="31"/>
      <c r="BD632" s="31"/>
      <c r="BE632" s="31"/>
      <c r="BF632" s="31"/>
      <c r="BG632" s="31"/>
    </row>
    <row r="633" spans="12:59" ht="15.75">
      <c r="L633" s="2"/>
      <c r="M633" s="2"/>
      <c r="N633" s="2"/>
      <c r="O633" s="2"/>
      <c r="P633" s="31"/>
      <c r="Q633" s="2"/>
      <c r="R633" s="31"/>
      <c r="S633" s="2"/>
      <c r="T633" s="31"/>
      <c r="U633" s="31"/>
      <c r="V633" s="31"/>
      <c r="W633" s="31"/>
      <c r="X633" s="31"/>
      <c r="Y633" s="31"/>
      <c r="Z633" s="31"/>
      <c r="AA633" s="31"/>
      <c r="AB633" s="31"/>
      <c r="AC633" s="31"/>
      <c r="AD633" s="31"/>
      <c r="AE633" s="31"/>
      <c r="AF633" s="31"/>
      <c r="AG633" s="31"/>
      <c r="AH633" s="31"/>
      <c r="AI633" s="31"/>
      <c r="AJ633" s="31"/>
      <c r="AK633" s="31"/>
      <c r="AL633" s="31"/>
      <c r="AM633" s="31"/>
      <c r="AN633" s="31"/>
      <c r="AO633" s="31"/>
      <c r="AP633" s="31"/>
      <c r="AQ633" s="31"/>
      <c r="AR633" s="31"/>
      <c r="AS633" s="31"/>
      <c r="AT633" s="31"/>
      <c r="AU633" s="31"/>
      <c r="AV633" s="31"/>
      <c r="AW633" s="31"/>
      <c r="AX633" s="31"/>
      <c r="AY633" s="31"/>
      <c r="AZ633" s="31"/>
      <c r="BA633" s="31"/>
      <c r="BB633" s="31"/>
      <c r="BC633" s="31"/>
      <c r="BD633" s="31"/>
      <c r="BE633" s="31"/>
      <c r="BF633" s="31"/>
      <c r="BG633" s="31"/>
    </row>
    <row r="634" spans="12:59" ht="15.75">
      <c r="L634" s="2"/>
      <c r="M634" s="2"/>
      <c r="N634" s="2"/>
      <c r="O634" s="2"/>
      <c r="P634" s="31"/>
      <c r="Q634" s="2"/>
      <c r="R634" s="31"/>
      <c r="S634" s="2"/>
      <c r="T634" s="31"/>
      <c r="U634" s="31"/>
      <c r="V634" s="31"/>
      <c r="W634" s="31"/>
      <c r="X634" s="31"/>
      <c r="Y634" s="31"/>
      <c r="Z634" s="31"/>
      <c r="AA634" s="31"/>
      <c r="AB634" s="31"/>
      <c r="AC634" s="31"/>
      <c r="AD634" s="31"/>
      <c r="AE634" s="31"/>
      <c r="AF634" s="31"/>
      <c r="AG634" s="31"/>
      <c r="AH634" s="31"/>
      <c r="AI634" s="31"/>
      <c r="AJ634" s="31"/>
      <c r="AK634" s="31"/>
      <c r="AL634" s="31"/>
      <c r="AM634" s="31"/>
      <c r="AN634" s="31"/>
      <c r="AO634" s="31"/>
      <c r="AP634" s="31"/>
      <c r="AQ634" s="31"/>
      <c r="AR634" s="31"/>
      <c r="AS634" s="31"/>
      <c r="AT634" s="31"/>
      <c r="AU634" s="31"/>
      <c r="AV634" s="31"/>
      <c r="AW634" s="31"/>
      <c r="AX634" s="31"/>
      <c r="AY634" s="31"/>
      <c r="AZ634" s="31"/>
      <c r="BA634" s="31"/>
      <c r="BB634" s="31"/>
      <c r="BC634" s="31"/>
      <c r="BD634" s="31"/>
      <c r="BE634" s="31"/>
      <c r="BF634" s="31"/>
      <c r="BG634" s="31"/>
    </row>
    <row r="635" spans="12:59" ht="15.75">
      <c r="L635" s="2"/>
      <c r="M635" s="2"/>
      <c r="N635" s="2"/>
      <c r="O635" s="2"/>
      <c r="P635" s="31"/>
      <c r="Q635" s="2"/>
      <c r="R635" s="31"/>
      <c r="S635" s="2"/>
      <c r="T635" s="31"/>
      <c r="U635" s="31"/>
      <c r="V635" s="31"/>
      <c r="W635" s="31"/>
      <c r="X635" s="31"/>
      <c r="Y635" s="31"/>
      <c r="Z635" s="31"/>
      <c r="AA635" s="31"/>
      <c r="AB635" s="31"/>
      <c r="AC635" s="31"/>
      <c r="AD635" s="31"/>
      <c r="AE635" s="31"/>
      <c r="AF635" s="31"/>
      <c r="AG635" s="31"/>
      <c r="AH635" s="31"/>
      <c r="AI635" s="31"/>
      <c r="AJ635" s="31"/>
      <c r="AK635" s="31"/>
      <c r="AL635" s="31"/>
      <c r="AM635" s="31"/>
      <c r="AN635" s="31"/>
      <c r="AO635" s="31"/>
      <c r="AP635" s="31"/>
      <c r="AQ635" s="31"/>
      <c r="AR635" s="31"/>
      <c r="AS635" s="31"/>
      <c r="AT635" s="31"/>
      <c r="AU635" s="31"/>
      <c r="AV635" s="31"/>
      <c r="AW635" s="31"/>
      <c r="AX635" s="31"/>
      <c r="AY635" s="31"/>
      <c r="AZ635" s="31"/>
      <c r="BA635" s="31"/>
      <c r="BB635" s="31"/>
      <c r="BC635" s="31"/>
      <c r="BD635" s="31"/>
      <c r="BE635" s="31"/>
      <c r="BF635" s="31"/>
      <c r="BG635" s="31"/>
    </row>
    <row r="636" spans="12:59" ht="15.75">
      <c r="L636" s="2"/>
      <c r="M636" s="2"/>
      <c r="N636" s="2"/>
      <c r="O636" s="2"/>
      <c r="P636" s="31"/>
      <c r="Q636" s="2"/>
      <c r="R636" s="31"/>
      <c r="S636" s="2"/>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row>
    <row r="637" spans="12:59" ht="15.75">
      <c r="L637" s="2"/>
      <c r="M637" s="2"/>
      <c r="N637" s="2"/>
      <c r="O637" s="2"/>
      <c r="P637" s="31"/>
      <c r="Q637" s="2"/>
      <c r="R637" s="31"/>
      <c r="S637" s="2"/>
      <c r="T637" s="31"/>
      <c r="U637" s="31"/>
      <c r="V637" s="31"/>
      <c r="W637" s="31"/>
      <c r="X637" s="31"/>
      <c r="Y637" s="31"/>
      <c r="Z637" s="31"/>
      <c r="AA637" s="31"/>
      <c r="AB637" s="31"/>
      <c r="AC637" s="31"/>
      <c r="AD637" s="31"/>
      <c r="AE637" s="31"/>
      <c r="AF637" s="31"/>
      <c r="AG637" s="31"/>
      <c r="AH637" s="31"/>
      <c r="AI637" s="31"/>
      <c r="AJ637" s="31"/>
      <c r="AK637" s="31"/>
      <c r="AL637" s="31"/>
      <c r="AM637" s="31"/>
      <c r="AN637" s="31"/>
      <c r="AO637" s="31"/>
      <c r="AP637" s="31"/>
      <c r="AQ637" s="31"/>
      <c r="AR637" s="31"/>
      <c r="AS637" s="31"/>
      <c r="AT637" s="31"/>
      <c r="AU637" s="31"/>
      <c r="AV637" s="31"/>
      <c r="AW637" s="31"/>
      <c r="AX637" s="31"/>
      <c r="AY637" s="31"/>
      <c r="AZ637" s="31"/>
      <c r="BA637" s="31"/>
      <c r="BB637" s="31"/>
      <c r="BC637" s="31"/>
      <c r="BD637" s="31"/>
      <c r="BE637" s="31"/>
      <c r="BF637" s="31"/>
      <c r="BG637" s="31"/>
    </row>
    <row r="638" spans="12:59" ht="15.75">
      <c r="L638" s="2"/>
      <c r="M638" s="2"/>
      <c r="N638" s="2"/>
      <c r="O638" s="2"/>
      <c r="P638" s="31"/>
      <c r="Q638" s="2"/>
      <c r="R638" s="31"/>
      <c r="S638" s="2"/>
      <c r="T638" s="31"/>
      <c r="U638" s="31"/>
      <c r="V638" s="31"/>
      <c r="W638" s="31"/>
      <c r="X638" s="31"/>
      <c r="Y638" s="31"/>
      <c r="Z638" s="31"/>
      <c r="AA638" s="31"/>
      <c r="AB638" s="31"/>
      <c r="AC638" s="31"/>
      <c r="AD638" s="31"/>
      <c r="AE638" s="31"/>
      <c r="AF638" s="31"/>
      <c r="AG638" s="31"/>
      <c r="AH638" s="31"/>
      <c r="AI638" s="31"/>
      <c r="AJ638" s="31"/>
      <c r="AK638" s="31"/>
      <c r="AL638" s="31"/>
      <c r="AM638" s="31"/>
      <c r="AN638" s="31"/>
      <c r="AO638" s="31"/>
      <c r="AP638" s="31"/>
      <c r="AQ638" s="31"/>
      <c r="AR638" s="31"/>
      <c r="AS638" s="31"/>
      <c r="AT638" s="31"/>
      <c r="AU638" s="31"/>
      <c r="AV638" s="31"/>
      <c r="AW638" s="31"/>
      <c r="AX638" s="31"/>
      <c r="AY638" s="31"/>
      <c r="AZ638" s="31"/>
      <c r="BA638" s="31"/>
      <c r="BB638" s="31"/>
      <c r="BC638" s="31"/>
      <c r="BD638" s="31"/>
      <c r="BE638" s="31"/>
      <c r="BF638" s="31"/>
      <c r="BG638" s="31"/>
    </row>
    <row r="639" spans="12:59" ht="15.75">
      <c r="L639" s="2"/>
      <c r="M639" s="2"/>
      <c r="N639" s="2"/>
      <c r="O639" s="2"/>
      <c r="P639" s="31"/>
      <c r="Q639" s="2"/>
      <c r="R639" s="31"/>
      <c r="S639" s="2"/>
      <c r="T639" s="31"/>
      <c r="U639" s="31"/>
      <c r="V639" s="31"/>
      <c r="W639" s="31"/>
      <c r="X639" s="31"/>
      <c r="Y639" s="31"/>
      <c r="Z639" s="31"/>
      <c r="AA639" s="31"/>
      <c r="AB639" s="31"/>
      <c r="AC639" s="31"/>
      <c r="AD639" s="31"/>
      <c r="AE639" s="31"/>
      <c r="AF639" s="31"/>
      <c r="AG639" s="31"/>
      <c r="AH639" s="31"/>
      <c r="AI639" s="31"/>
      <c r="AJ639" s="31"/>
      <c r="AK639" s="31"/>
      <c r="AL639" s="31"/>
      <c r="AM639" s="31"/>
      <c r="AN639" s="31"/>
      <c r="AO639" s="31"/>
      <c r="AP639" s="31"/>
      <c r="AQ639" s="31"/>
      <c r="AR639" s="31"/>
      <c r="AS639" s="31"/>
      <c r="AT639" s="31"/>
      <c r="AU639" s="31"/>
      <c r="AV639" s="31"/>
      <c r="AW639" s="31"/>
      <c r="AX639" s="31"/>
      <c r="AY639" s="31"/>
      <c r="AZ639" s="31"/>
      <c r="BA639" s="31"/>
      <c r="BB639" s="31"/>
      <c r="BC639" s="31"/>
      <c r="BD639" s="31"/>
      <c r="BE639" s="31"/>
      <c r="BF639" s="31"/>
      <c r="BG639" s="31"/>
    </row>
    <row r="640" spans="12:59" ht="15.75">
      <c r="L640" s="2"/>
      <c r="M640" s="2"/>
      <c r="N640" s="2"/>
      <c r="O640" s="2"/>
      <c r="P640" s="31"/>
      <c r="Q640" s="2"/>
      <c r="R640" s="31"/>
      <c r="S640" s="2"/>
      <c r="T640" s="31"/>
      <c r="U640" s="31"/>
      <c r="V640" s="31"/>
      <c r="W640" s="31"/>
      <c r="X640" s="31"/>
      <c r="Y640" s="31"/>
      <c r="Z640" s="31"/>
      <c r="AA640" s="31"/>
      <c r="AB640" s="31"/>
      <c r="AC640" s="31"/>
      <c r="AD640" s="31"/>
      <c r="AE640" s="31"/>
      <c r="AF640" s="31"/>
      <c r="AG640" s="31"/>
      <c r="AH640" s="31"/>
      <c r="AI640" s="31"/>
      <c r="AJ640" s="31"/>
      <c r="AK640" s="31"/>
      <c r="AL640" s="31"/>
      <c r="AM640" s="31"/>
      <c r="AN640" s="31"/>
      <c r="AO640" s="31"/>
      <c r="AP640" s="31"/>
      <c r="AQ640" s="31"/>
      <c r="AR640" s="31"/>
      <c r="AS640" s="31"/>
      <c r="AT640" s="31"/>
      <c r="AU640" s="31"/>
      <c r="AV640" s="31"/>
      <c r="AW640" s="31"/>
      <c r="AX640" s="31"/>
      <c r="AY640" s="31"/>
      <c r="AZ640" s="31"/>
      <c r="BA640" s="31"/>
      <c r="BB640" s="31"/>
      <c r="BC640" s="31"/>
      <c r="BD640" s="31"/>
      <c r="BE640" s="31"/>
      <c r="BF640" s="31"/>
      <c r="BG640" s="31"/>
    </row>
    <row r="641" spans="12:59" ht="15.75">
      <c r="L641" s="2"/>
      <c r="M641" s="2"/>
      <c r="N641" s="2"/>
      <c r="O641" s="2"/>
      <c r="P641" s="31"/>
      <c r="Q641" s="2"/>
      <c r="R641" s="31"/>
      <c r="S641" s="2"/>
      <c r="T641" s="31"/>
      <c r="U641" s="31"/>
      <c r="V641" s="31"/>
      <c r="W641" s="31"/>
      <c r="X641" s="31"/>
      <c r="Y641" s="31"/>
      <c r="Z641" s="31"/>
      <c r="AA641" s="31"/>
      <c r="AB641" s="31"/>
      <c r="AC641" s="31"/>
      <c r="AD641" s="31"/>
      <c r="AE641" s="31"/>
      <c r="AF641" s="31"/>
      <c r="AG641" s="31"/>
      <c r="AH641" s="31"/>
      <c r="AI641" s="31"/>
      <c r="AJ641" s="31"/>
      <c r="AK641" s="31"/>
      <c r="AL641" s="31"/>
      <c r="AM641" s="31"/>
      <c r="AN641" s="31"/>
      <c r="AO641" s="31"/>
      <c r="AP641" s="31"/>
      <c r="AQ641" s="31"/>
      <c r="AR641" s="31"/>
      <c r="AS641" s="31"/>
      <c r="AT641" s="31"/>
      <c r="AU641" s="31"/>
      <c r="AV641" s="31"/>
      <c r="AW641" s="31"/>
      <c r="AX641" s="31"/>
      <c r="AY641" s="31"/>
      <c r="AZ641" s="31"/>
      <c r="BA641" s="31"/>
      <c r="BB641" s="31"/>
      <c r="BC641" s="31"/>
      <c r="BD641" s="31"/>
      <c r="BE641" s="31"/>
      <c r="BF641" s="31"/>
      <c r="BG641" s="31"/>
    </row>
    <row r="642" spans="12:59" ht="15.75">
      <c r="L642" s="2"/>
      <c r="M642" s="2"/>
      <c r="N642" s="2"/>
      <c r="O642" s="2"/>
      <c r="P642" s="31"/>
      <c r="Q642" s="2"/>
      <c r="R642" s="31"/>
      <c r="S642" s="2"/>
      <c r="T642" s="31"/>
      <c r="U642" s="31"/>
      <c r="V642" s="31"/>
      <c r="W642" s="31"/>
      <c r="X642" s="31"/>
      <c r="Y642" s="31"/>
      <c r="Z642" s="31"/>
      <c r="AA642" s="31"/>
      <c r="AB642" s="31"/>
      <c r="AC642" s="31"/>
      <c r="AD642" s="31"/>
      <c r="AE642" s="31"/>
      <c r="AF642" s="31"/>
      <c r="AG642" s="31"/>
      <c r="AH642" s="31"/>
      <c r="AI642" s="31"/>
      <c r="AJ642" s="31"/>
      <c r="AK642" s="31"/>
      <c r="AL642" s="31"/>
      <c r="AM642" s="31"/>
      <c r="AN642" s="31"/>
      <c r="AO642" s="31"/>
      <c r="AP642" s="31"/>
      <c r="AQ642" s="31"/>
      <c r="AR642" s="31"/>
      <c r="AS642" s="31"/>
      <c r="AT642" s="31"/>
      <c r="AU642" s="31"/>
      <c r="AV642" s="31"/>
      <c r="AW642" s="31"/>
      <c r="AX642" s="31"/>
      <c r="AY642" s="31"/>
      <c r="AZ642" s="31"/>
      <c r="BA642" s="31"/>
      <c r="BB642" s="31"/>
      <c r="BC642" s="31"/>
      <c r="BD642" s="31"/>
      <c r="BE642" s="31"/>
      <c r="BF642" s="31"/>
      <c r="BG642" s="31"/>
    </row>
    <row r="643" spans="12:59" ht="15.75">
      <c r="L643" s="2"/>
      <c r="M643" s="2"/>
      <c r="N643" s="2"/>
      <c r="O643" s="2"/>
      <c r="P643" s="31"/>
      <c r="Q643" s="2"/>
      <c r="R643" s="31"/>
      <c r="S643" s="2"/>
      <c r="T643" s="31"/>
      <c r="U643" s="31"/>
      <c r="V643" s="31"/>
      <c r="W643" s="31"/>
      <c r="X643" s="31"/>
      <c r="Y643" s="31"/>
      <c r="Z643" s="31"/>
      <c r="AA643" s="31"/>
      <c r="AB643" s="31"/>
      <c r="AC643" s="31"/>
      <c r="AD643" s="31"/>
      <c r="AE643" s="31"/>
      <c r="AF643" s="31"/>
      <c r="AG643" s="31"/>
      <c r="AH643" s="31"/>
      <c r="AI643" s="31"/>
      <c r="AJ643" s="31"/>
      <c r="AK643" s="31"/>
      <c r="AL643" s="31"/>
      <c r="AM643" s="31"/>
      <c r="AN643" s="31"/>
      <c r="AO643" s="31"/>
      <c r="AP643" s="31"/>
      <c r="AQ643" s="31"/>
      <c r="AR643" s="31"/>
      <c r="AS643" s="31"/>
      <c r="AT643" s="31"/>
      <c r="AU643" s="31"/>
      <c r="AV643" s="31"/>
      <c r="AW643" s="31"/>
      <c r="AX643" s="31"/>
      <c r="AY643" s="31"/>
      <c r="AZ643" s="31"/>
      <c r="BA643" s="31"/>
      <c r="BB643" s="31"/>
      <c r="BC643" s="31"/>
      <c r="BD643" s="31"/>
      <c r="BE643" s="31"/>
      <c r="BF643" s="31"/>
      <c r="BG643" s="31"/>
    </row>
    <row r="644" spans="12:59" ht="15.75">
      <c r="L644" s="2"/>
      <c r="M644" s="2"/>
      <c r="N644" s="2"/>
      <c r="O644" s="2"/>
      <c r="P644" s="31"/>
      <c r="Q644" s="2"/>
      <c r="R644" s="31"/>
      <c r="S644" s="2"/>
      <c r="T644" s="31"/>
      <c r="U644" s="31"/>
      <c r="V644" s="31"/>
      <c r="W644" s="31"/>
      <c r="X644" s="31"/>
      <c r="Y644" s="31"/>
      <c r="Z644" s="31"/>
      <c r="AA644" s="31"/>
      <c r="AB644" s="31"/>
      <c r="AC644" s="31"/>
      <c r="AD644" s="31"/>
      <c r="AE644" s="31"/>
      <c r="AF644" s="31"/>
      <c r="AG644" s="31"/>
      <c r="AH644" s="31"/>
      <c r="AI644" s="31"/>
      <c r="AJ644" s="31"/>
      <c r="AK644" s="31"/>
      <c r="AL644" s="31"/>
      <c r="AM644" s="31"/>
      <c r="AN644" s="31"/>
      <c r="AO644" s="31"/>
      <c r="AP644" s="31"/>
      <c r="AQ644" s="31"/>
      <c r="AR644" s="31"/>
      <c r="AS644" s="31"/>
      <c r="AT644" s="31"/>
      <c r="AU644" s="31"/>
      <c r="AV644" s="31"/>
      <c r="AW644" s="31"/>
      <c r="AX644" s="31"/>
      <c r="AY644" s="31"/>
      <c r="AZ644" s="31"/>
      <c r="BA644" s="31"/>
      <c r="BB644" s="31"/>
      <c r="BC644" s="31"/>
      <c r="BD644" s="31"/>
      <c r="BE644" s="31"/>
      <c r="BF644" s="31"/>
      <c r="BG644" s="31"/>
    </row>
    <row r="645" spans="12:59" ht="15.75">
      <c r="L645" s="2"/>
      <c r="M645" s="2"/>
      <c r="N645" s="2"/>
      <c r="O645" s="2"/>
      <c r="P645" s="31"/>
      <c r="Q645" s="2"/>
      <c r="R645" s="31"/>
      <c r="S645" s="2"/>
      <c r="T645" s="31"/>
      <c r="U645" s="31"/>
      <c r="V645" s="31"/>
      <c r="W645" s="31"/>
      <c r="X645" s="31"/>
      <c r="Y645" s="31"/>
      <c r="Z645" s="31"/>
      <c r="AA645" s="31"/>
      <c r="AB645" s="31"/>
      <c r="AC645" s="31"/>
      <c r="AD645" s="31"/>
      <c r="AE645" s="31"/>
      <c r="AF645" s="31"/>
      <c r="AG645" s="31"/>
      <c r="AH645" s="31"/>
      <c r="AI645" s="31"/>
      <c r="AJ645" s="31"/>
      <c r="AK645" s="31"/>
      <c r="AL645" s="31"/>
      <c r="AM645" s="31"/>
      <c r="AN645" s="31"/>
      <c r="AO645" s="31"/>
      <c r="AP645" s="31"/>
      <c r="AQ645" s="31"/>
      <c r="AR645" s="31"/>
      <c r="AS645" s="31"/>
      <c r="AT645" s="31"/>
      <c r="AU645" s="31"/>
      <c r="AV645" s="31"/>
      <c r="AW645" s="31"/>
      <c r="AX645" s="31"/>
      <c r="AY645" s="31"/>
      <c r="AZ645" s="31"/>
      <c r="BA645" s="31"/>
      <c r="BB645" s="31"/>
      <c r="BC645" s="31"/>
      <c r="BD645" s="31"/>
      <c r="BE645" s="31"/>
      <c r="BF645" s="31"/>
      <c r="BG645" s="31"/>
    </row>
    <row r="646" spans="12:59" ht="15.75">
      <c r="L646" s="2"/>
      <c r="M646" s="2"/>
      <c r="N646" s="2"/>
      <c r="O646" s="2"/>
      <c r="P646" s="31"/>
      <c r="Q646" s="2"/>
      <c r="R646" s="31"/>
      <c r="S646" s="2"/>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row>
    <row r="647" spans="12:59" ht="15.75">
      <c r="L647" s="2"/>
      <c r="M647" s="2"/>
      <c r="N647" s="2"/>
      <c r="O647" s="2"/>
      <c r="P647" s="31"/>
      <c r="Q647" s="2"/>
      <c r="R647" s="31"/>
      <c r="S647" s="2"/>
      <c r="T647" s="31"/>
      <c r="U647" s="31"/>
      <c r="V647" s="31"/>
      <c r="W647" s="31"/>
      <c r="X647" s="31"/>
      <c r="Y647" s="31"/>
      <c r="Z647" s="31"/>
      <c r="AA647" s="31"/>
      <c r="AB647" s="31"/>
      <c r="AC647" s="31"/>
      <c r="AD647" s="31"/>
      <c r="AE647" s="31"/>
      <c r="AF647" s="31"/>
      <c r="AG647" s="31"/>
      <c r="AH647" s="31"/>
      <c r="AI647" s="31"/>
      <c r="AJ647" s="31"/>
      <c r="AK647" s="31"/>
      <c r="AL647" s="31"/>
      <c r="AM647" s="31"/>
      <c r="AN647" s="31"/>
      <c r="AO647" s="31"/>
      <c r="AP647" s="31"/>
      <c r="AQ647" s="31"/>
      <c r="AR647" s="31"/>
      <c r="AS647" s="31"/>
      <c r="AT647" s="31"/>
      <c r="AU647" s="31"/>
      <c r="AV647" s="31"/>
      <c r="AW647" s="31"/>
      <c r="AX647" s="31"/>
      <c r="AY647" s="31"/>
      <c r="AZ647" s="31"/>
      <c r="BA647" s="31"/>
      <c r="BB647" s="31"/>
      <c r="BC647" s="31"/>
      <c r="BD647" s="31"/>
      <c r="BE647" s="31"/>
      <c r="BF647" s="31"/>
      <c r="BG647" s="31"/>
    </row>
    <row r="648" spans="12:59" ht="15.75">
      <c r="L648" s="2"/>
      <c r="M648" s="2"/>
      <c r="N648" s="2"/>
      <c r="O648" s="2"/>
      <c r="P648" s="31"/>
      <c r="Q648" s="2"/>
      <c r="R648" s="31"/>
      <c r="S648" s="2"/>
      <c r="T648" s="31"/>
      <c r="U648" s="31"/>
      <c r="V648" s="31"/>
      <c r="W648" s="31"/>
      <c r="X648" s="31"/>
      <c r="Y648" s="31"/>
      <c r="Z648" s="31"/>
      <c r="AA648" s="31"/>
      <c r="AB648" s="31"/>
      <c r="AC648" s="31"/>
      <c r="AD648" s="31"/>
      <c r="AE648" s="31"/>
      <c r="AF648" s="31"/>
      <c r="AG648" s="31"/>
      <c r="AH648" s="31"/>
      <c r="AI648" s="31"/>
      <c r="AJ648" s="31"/>
      <c r="AK648" s="31"/>
      <c r="AL648" s="31"/>
      <c r="AM648" s="31"/>
      <c r="AN648" s="31"/>
      <c r="AO648" s="31"/>
      <c r="AP648" s="31"/>
      <c r="AQ648" s="31"/>
      <c r="AR648" s="31"/>
      <c r="AS648" s="31"/>
      <c r="AT648" s="31"/>
      <c r="AU648" s="31"/>
      <c r="AV648" s="31"/>
      <c r="AW648" s="31"/>
      <c r="AX648" s="31"/>
      <c r="AY648" s="31"/>
      <c r="AZ648" s="31"/>
      <c r="BA648" s="31"/>
      <c r="BB648" s="31"/>
      <c r="BC648" s="31"/>
      <c r="BD648" s="31"/>
      <c r="BE648" s="31"/>
      <c r="BF648" s="31"/>
      <c r="BG648" s="31"/>
    </row>
    <row r="649" spans="12:59" ht="15.75">
      <c r="L649" s="2"/>
      <c r="M649" s="2"/>
      <c r="N649" s="2"/>
      <c r="O649" s="2"/>
      <c r="P649" s="31"/>
      <c r="Q649" s="2"/>
      <c r="R649" s="31"/>
      <c r="S649" s="2"/>
      <c r="T649" s="31"/>
      <c r="U649" s="31"/>
      <c r="V649" s="31"/>
      <c r="W649" s="31"/>
      <c r="X649" s="31"/>
      <c r="Y649" s="31"/>
      <c r="Z649" s="31"/>
      <c r="AA649" s="31"/>
      <c r="AB649" s="31"/>
      <c r="AC649" s="31"/>
      <c r="AD649" s="31"/>
      <c r="AE649" s="31"/>
      <c r="AF649" s="31"/>
      <c r="AG649" s="31"/>
      <c r="AH649" s="31"/>
      <c r="AI649" s="31"/>
      <c r="AJ649" s="31"/>
      <c r="AK649" s="31"/>
      <c r="AL649" s="31"/>
      <c r="AM649" s="31"/>
      <c r="AN649" s="31"/>
      <c r="AO649" s="31"/>
      <c r="AP649" s="31"/>
      <c r="AQ649" s="31"/>
      <c r="AR649" s="31"/>
      <c r="AS649" s="31"/>
      <c r="AT649" s="31"/>
      <c r="AU649" s="31"/>
      <c r="AV649" s="31"/>
      <c r="AW649" s="31"/>
      <c r="AX649" s="31"/>
      <c r="AY649" s="31"/>
      <c r="AZ649" s="31"/>
      <c r="BA649" s="31"/>
      <c r="BB649" s="31"/>
      <c r="BC649" s="31"/>
      <c r="BD649" s="31"/>
      <c r="BE649" s="31"/>
      <c r="BF649" s="31"/>
      <c r="BG649" s="31"/>
    </row>
    <row r="650" spans="12:59" ht="15.75">
      <c r="L650" s="2"/>
      <c r="M650" s="2"/>
      <c r="N650" s="2"/>
      <c r="O650" s="2"/>
      <c r="P650" s="31"/>
      <c r="Q650" s="2"/>
      <c r="R650" s="31"/>
      <c r="S650" s="2"/>
      <c r="T650" s="31"/>
      <c r="U650" s="31"/>
      <c r="V650" s="31"/>
      <c r="W650" s="31"/>
      <c r="X650" s="31"/>
      <c r="Y650" s="31"/>
      <c r="Z650" s="31"/>
      <c r="AA650" s="31"/>
      <c r="AB650" s="31"/>
      <c r="AC650" s="31"/>
      <c r="AD650" s="31"/>
      <c r="AE650" s="31"/>
      <c r="AF650" s="31"/>
      <c r="AG650" s="31"/>
      <c r="AH650" s="31"/>
      <c r="AI650" s="31"/>
      <c r="AJ650" s="31"/>
      <c r="AK650" s="31"/>
      <c r="AL650" s="31"/>
      <c r="AM650" s="31"/>
      <c r="AN650" s="31"/>
      <c r="AO650" s="31"/>
      <c r="AP650" s="31"/>
      <c r="AQ650" s="31"/>
      <c r="AR650" s="31"/>
      <c r="AS650" s="31"/>
      <c r="AT650" s="31"/>
      <c r="AU650" s="31"/>
      <c r="AV650" s="31"/>
      <c r="AW650" s="31"/>
      <c r="AX650" s="31"/>
      <c r="AY650" s="31"/>
      <c r="AZ650" s="31"/>
      <c r="BA650" s="31"/>
      <c r="BB650" s="31"/>
      <c r="BC650" s="31"/>
      <c r="BD650" s="31"/>
      <c r="BE650" s="31"/>
      <c r="BF650" s="31"/>
      <c r="BG650" s="31"/>
    </row>
    <row r="651" spans="12:59" ht="15.75">
      <c r="L651" s="2"/>
      <c r="M651" s="2"/>
      <c r="N651" s="2"/>
      <c r="O651" s="2"/>
      <c r="P651" s="31"/>
      <c r="Q651" s="2"/>
      <c r="R651" s="31"/>
      <c r="S651" s="2"/>
      <c r="T651" s="31"/>
      <c r="U651" s="31"/>
      <c r="V651" s="31"/>
      <c r="W651" s="31"/>
      <c r="X651" s="31"/>
      <c r="Y651" s="31"/>
      <c r="Z651" s="31"/>
      <c r="AA651" s="31"/>
      <c r="AB651" s="31"/>
      <c r="AC651" s="31"/>
      <c r="AD651" s="31"/>
      <c r="AE651" s="31"/>
      <c r="AF651" s="31"/>
      <c r="AG651" s="31"/>
      <c r="AH651" s="31"/>
      <c r="AI651" s="31"/>
      <c r="AJ651" s="31"/>
      <c r="AK651" s="31"/>
      <c r="AL651" s="31"/>
      <c r="AM651" s="31"/>
      <c r="AN651" s="31"/>
      <c r="AO651" s="31"/>
      <c r="AP651" s="31"/>
      <c r="AQ651" s="31"/>
      <c r="AR651" s="31"/>
      <c r="AS651" s="31"/>
      <c r="AT651" s="31"/>
      <c r="AU651" s="31"/>
      <c r="AV651" s="31"/>
      <c r="AW651" s="31"/>
      <c r="AX651" s="31"/>
      <c r="AY651" s="31"/>
      <c r="AZ651" s="31"/>
      <c r="BA651" s="31"/>
      <c r="BB651" s="31"/>
      <c r="BC651" s="31"/>
      <c r="BD651" s="31"/>
      <c r="BE651" s="31"/>
      <c r="BF651" s="31"/>
      <c r="BG651" s="31"/>
    </row>
    <row r="652" spans="12:59" ht="15.75">
      <c r="L652" s="2"/>
      <c r="M652" s="2"/>
      <c r="N652" s="2"/>
      <c r="O652" s="2"/>
      <c r="P652" s="31"/>
      <c r="Q652" s="2"/>
      <c r="R652" s="31"/>
      <c r="S652" s="2"/>
      <c r="T652" s="31"/>
      <c r="U652" s="31"/>
      <c r="V652" s="31"/>
      <c r="W652" s="31"/>
      <c r="X652" s="31"/>
      <c r="Y652" s="31"/>
      <c r="Z652" s="31"/>
      <c r="AA652" s="31"/>
      <c r="AB652" s="31"/>
      <c r="AC652" s="31"/>
      <c r="AD652" s="31"/>
      <c r="AE652" s="31"/>
      <c r="AF652" s="31"/>
      <c r="AG652" s="31"/>
      <c r="AH652" s="31"/>
      <c r="AI652" s="31"/>
      <c r="AJ652" s="31"/>
      <c r="AK652" s="31"/>
      <c r="AL652" s="31"/>
      <c r="AM652" s="31"/>
      <c r="AN652" s="31"/>
      <c r="AO652" s="31"/>
      <c r="AP652" s="31"/>
      <c r="AQ652" s="31"/>
      <c r="AR652" s="31"/>
      <c r="AS652" s="31"/>
      <c r="AT652" s="31"/>
      <c r="AU652" s="31"/>
      <c r="AV652" s="31"/>
      <c r="AW652" s="31"/>
      <c r="AX652" s="31"/>
      <c r="AY652" s="31"/>
      <c r="AZ652" s="31"/>
      <c r="BA652" s="31"/>
      <c r="BB652" s="31"/>
      <c r="BC652" s="31"/>
      <c r="BD652" s="31"/>
      <c r="BE652" s="31"/>
      <c r="BF652" s="31"/>
      <c r="BG652" s="31"/>
    </row>
    <row r="653" spans="12:59" ht="15.75">
      <c r="L653" s="2"/>
      <c r="M653" s="2"/>
      <c r="N653" s="2"/>
      <c r="O653" s="2"/>
      <c r="P653" s="31"/>
      <c r="Q653" s="2"/>
      <c r="R653" s="31"/>
      <c r="S653" s="2"/>
      <c r="T653" s="31"/>
      <c r="U653" s="31"/>
      <c r="V653" s="31"/>
      <c r="W653" s="31"/>
      <c r="X653" s="31"/>
      <c r="Y653" s="31"/>
      <c r="Z653" s="31"/>
      <c r="AA653" s="31"/>
      <c r="AB653" s="31"/>
      <c r="AC653" s="31"/>
      <c r="AD653" s="31"/>
      <c r="AE653" s="31"/>
      <c r="AF653" s="31"/>
      <c r="AG653" s="31"/>
      <c r="AH653" s="31"/>
      <c r="AI653" s="31"/>
      <c r="AJ653" s="31"/>
      <c r="AK653" s="31"/>
      <c r="AL653" s="31"/>
      <c r="AM653" s="31"/>
      <c r="AN653" s="31"/>
      <c r="AO653" s="31"/>
      <c r="AP653" s="31"/>
      <c r="AQ653" s="31"/>
      <c r="AR653" s="31"/>
      <c r="AS653" s="31"/>
      <c r="AT653" s="31"/>
      <c r="AU653" s="31"/>
      <c r="AV653" s="31"/>
      <c r="AW653" s="31"/>
      <c r="AX653" s="31"/>
      <c r="AY653" s="31"/>
      <c r="AZ653" s="31"/>
      <c r="BA653" s="31"/>
      <c r="BB653" s="31"/>
      <c r="BC653" s="31"/>
      <c r="BD653" s="31"/>
      <c r="BE653" s="31"/>
      <c r="BF653" s="31"/>
      <c r="BG653" s="31"/>
    </row>
    <row r="654" spans="12:59" ht="15.75">
      <c r="L654" s="2"/>
      <c r="M654" s="2"/>
      <c r="N654" s="2"/>
      <c r="O654" s="2"/>
      <c r="P654" s="31"/>
      <c r="Q654" s="2"/>
      <c r="R654" s="31"/>
      <c r="S654" s="2"/>
      <c r="T654" s="31"/>
      <c r="U654" s="31"/>
      <c r="V654" s="31"/>
      <c r="W654" s="31"/>
      <c r="X654" s="31"/>
      <c r="Y654" s="31"/>
      <c r="Z654" s="31"/>
      <c r="AA654" s="31"/>
      <c r="AB654" s="31"/>
      <c r="AC654" s="31"/>
      <c r="AD654" s="31"/>
      <c r="AE654" s="31"/>
      <c r="AF654" s="31"/>
      <c r="AG654" s="31"/>
      <c r="AH654" s="31"/>
      <c r="AI654" s="31"/>
      <c r="AJ654" s="31"/>
      <c r="AK654" s="31"/>
      <c r="AL654" s="31"/>
      <c r="AM654" s="31"/>
      <c r="AN654" s="31"/>
      <c r="AO654" s="31"/>
      <c r="AP654" s="31"/>
      <c r="AQ654" s="31"/>
      <c r="AR654" s="31"/>
      <c r="AS654" s="31"/>
      <c r="AT654" s="31"/>
      <c r="AU654" s="31"/>
      <c r="AV654" s="31"/>
      <c r="AW654" s="31"/>
      <c r="AX654" s="31"/>
      <c r="AY654" s="31"/>
      <c r="AZ654" s="31"/>
      <c r="BA654" s="31"/>
      <c r="BB654" s="31"/>
      <c r="BC654" s="31"/>
      <c r="BD654" s="31"/>
      <c r="BE654" s="31"/>
      <c r="BF654" s="31"/>
      <c r="BG654" s="31"/>
    </row>
    <row r="655" spans="12:59" ht="15.75">
      <c r="L655" s="2"/>
      <c r="M655" s="2"/>
      <c r="N655" s="2"/>
      <c r="O655" s="2"/>
      <c r="P655" s="31"/>
      <c r="Q655" s="2"/>
      <c r="R655" s="31"/>
      <c r="S655" s="2"/>
      <c r="T655" s="31"/>
      <c r="U655" s="31"/>
      <c r="V655" s="31"/>
      <c r="W655" s="31"/>
      <c r="X655" s="31"/>
      <c r="Y655" s="31"/>
      <c r="Z655" s="31"/>
      <c r="AA655" s="31"/>
      <c r="AB655" s="31"/>
      <c r="AC655" s="31"/>
      <c r="AD655" s="31"/>
      <c r="AE655" s="31"/>
      <c r="AF655" s="31"/>
      <c r="AG655" s="31"/>
      <c r="AH655" s="31"/>
      <c r="AI655" s="31"/>
      <c r="AJ655" s="31"/>
      <c r="AK655" s="31"/>
      <c r="AL655" s="31"/>
      <c r="AM655" s="31"/>
      <c r="AN655" s="31"/>
      <c r="AO655" s="31"/>
      <c r="AP655" s="31"/>
      <c r="AQ655" s="31"/>
      <c r="AR655" s="31"/>
      <c r="AS655" s="31"/>
      <c r="AT655" s="31"/>
      <c r="AU655" s="31"/>
      <c r="AV655" s="31"/>
      <c r="AW655" s="31"/>
      <c r="AX655" s="31"/>
      <c r="AY655" s="31"/>
      <c r="AZ655" s="31"/>
      <c r="BA655" s="31"/>
      <c r="BB655" s="31"/>
      <c r="BC655" s="31"/>
      <c r="BD655" s="31"/>
      <c r="BE655" s="31"/>
      <c r="BF655" s="31"/>
      <c r="BG655" s="31"/>
    </row>
    <row r="656" spans="12:59" ht="15.75">
      <c r="L656" s="2"/>
      <c r="M656" s="2"/>
      <c r="N656" s="2"/>
      <c r="O656" s="2"/>
      <c r="P656" s="31"/>
      <c r="Q656" s="2"/>
      <c r="R656" s="31"/>
      <c r="S656" s="2"/>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row>
    <row r="657" spans="12:59" ht="15.75">
      <c r="L657" s="2"/>
      <c r="M657" s="2"/>
      <c r="N657" s="2"/>
      <c r="O657" s="2"/>
      <c r="P657" s="31"/>
      <c r="Q657" s="2"/>
      <c r="R657" s="31"/>
      <c r="S657" s="2"/>
      <c r="T657" s="31"/>
      <c r="U657" s="31"/>
      <c r="V657" s="31"/>
      <c r="W657" s="31"/>
      <c r="X657" s="31"/>
      <c r="Y657" s="31"/>
      <c r="Z657" s="31"/>
      <c r="AA657" s="31"/>
      <c r="AB657" s="31"/>
      <c r="AC657" s="31"/>
      <c r="AD657" s="31"/>
      <c r="AE657" s="31"/>
      <c r="AF657" s="31"/>
      <c r="AG657" s="31"/>
      <c r="AH657" s="31"/>
      <c r="AI657" s="31"/>
      <c r="AJ657" s="31"/>
      <c r="AK657" s="31"/>
      <c r="AL657" s="31"/>
      <c r="AM657" s="31"/>
      <c r="AN657" s="31"/>
      <c r="AO657" s="31"/>
      <c r="AP657" s="31"/>
      <c r="AQ657" s="31"/>
      <c r="AR657" s="31"/>
      <c r="AS657" s="31"/>
      <c r="AT657" s="31"/>
      <c r="AU657" s="31"/>
      <c r="AV657" s="31"/>
      <c r="AW657" s="31"/>
      <c r="AX657" s="31"/>
      <c r="AY657" s="31"/>
      <c r="AZ657" s="31"/>
      <c r="BA657" s="31"/>
      <c r="BB657" s="31"/>
      <c r="BC657" s="31"/>
      <c r="BD657" s="31"/>
      <c r="BE657" s="31"/>
      <c r="BF657" s="31"/>
      <c r="BG657" s="31"/>
    </row>
    <row r="658" spans="12:59" ht="15.75">
      <c r="L658" s="2"/>
      <c r="M658" s="2"/>
      <c r="N658" s="2"/>
      <c r="O658" s="2"/>
      <c r="P658" s="31"/>
      <c r="Q658" s="2"/>
      <c r="R658" s="31"/>
      <c r="S658" s="2"/>
      <c r="T658" s="31"/>
      <c r="U658" s="31"/>
      <c r="V658" s="31"/>
      <c r="W658" s="31"/>
      <c r="X658" s="31"/>
      <c r="Y658" s="31"/>
      <c r="Z658" s="31"/>
      <c r="AA658" s="31"/>
      <c r="AB658" s="31"/>
      <c r="AC658" s="31"/>
      <c r="AD658" s="31"/>
      <c r="AE658" s="31"/>
      <c r="AF658" s="31"/>
      <c r="AG658" s="31"/>
      <c r="AH658" s="31"/>
      <c r="AI658" s="31"/>
      <c r="AJ658" s="31"/>
      <c r="AK658" s="31"/>
      <c r="AL658" s="31"/>
      <c r="AM658" s="31"/>
      <c r="AN658" s="31"/>
      <c r="AO658" s="31"/>
      <c r="AP658" s="31"/>
      <c r="AQ658" s="31"/>
      <c r="AR658" s="31"/>
      <c r="AS658" s="31"/>
      <c r="AT658" s="31"/>
      <c r="AU658" s="31"/>
      <c r="AV658" s="31"/>
      <c r="AW658" s="31"/>
      <c r="AX658" s="31"/>
      <c r="AY658" s="31"/>
      <c r="AZ658" s="31"/>
      <c r="BA658" s="31"/>
      <c r="BB658" s="31"/>
      <c r="BC658" s="31"/>
      <c r="BD658" s="31"/>
      <c r="BE658" s="31"/>
      <c r="BF658" s="31"/>
      <c r="BG658" s="31"/>
    </row>
    <row r="659" spans="12:59" ht="15.75">
      <c r="L659" s="2"/>
      <c r="M659" s="2"/>
      <c r="N659" s="2"/>
      <c r="O659" s="2"/>
      <c r="P659" s="31"/>
      <c r="Q659" s="2"/>
      <c r="R659" s="31"/>
      <c r="S659" s="2"/>
      <c r="T659" s="31"/>
      <c r="U659" s="31"/>
      <c r="V659" s="31"/>
      <c r="W659" s="31"/>
      <c r="X659" s="31"/>
      <c r="Y659" s="31"/>
      <c r="Z659" s="31"/>
      <c r="AA659" s="31"/>
      <c r="AB659" s="31"/>
      <c r="AC659" s="31"/>
      <c r="AD659" s="31"/>
      <c r="AE659" s="31"/>
      <c r="AF659" s="31"/>
      <c r="AG659" s="31"/>
      <c r="AH659" s="31"/>
      <c r="AI659" s="31"/>
      <c r="AJ659" s="31"/>
      <c r="AK659" s="31"/>
      <c r="AL659" s="31"/>
      <c r="AM659" s="31"/>
      <c r="AN659" s="31"/>
      <c r="AO659" s="31"/>
      <c r="AP659" s="31"/>
      <c r="AQ659" s="31"/>
      <c r="AR659" s="31"/>
      <c r="AS659" s="31"/>
      <c r="AT659" s="31"/>
      <c r="AU659" s="31"/>
      <c r="AV659" s="31"/>
      <c r="AW659" s="31"/>
      <c r="AX659" s="31"/>
      <c r="AY659" s="31"/>
      <c r="AZ659" s="31"/>
      <c r="BA659" s="31"/>
      <c r="BB659" s="31"/>
      <c r="BC659" s="31"/>
      <c r="BD659" s="31"/>
      <c r="BE659" s="31"/>
      <c r="BF659" s="31"/>
      <c r="BG659" s="31"/>
    </row>
    <row r="660" spans="12:59" ht="15.75">
      <c r="L660" s="2"/>
      <c r="M660" s="2"/>
      <c r="N660" s="2"/>
      <c r="O660" s="2"/>
      <c r="P660" s="31"/>
      <c r="Q660" s="2"/>
      <c r="R660" s="31"/>
      <c r="S660" s="2"/>
      <c r="T660" s="31"/>
      <c r="U660" s="31"/>
      <c r="V660" s="31"/>
      <c r="W660" s="31"/>
      <c r="X660" s="31"/>
      <c r="Y660" s="31"/>
      <c r="Z660" s="31"/>
      <c r="AA660" s="31"/>
      <c r="AB660" s="31"/>
      <c r="AC660" s="31"/>
      <c r="AD660" s="31"/>
      <c r="AE660" s="31"/>
      <c r="AF660" s="31"/>
      <c r="AG660" s="31"/>
      <c r="AH660" s="31"/>
      <c r="AI660" s="31"/>
      <c r="AJ660" s="31"/>
      <c r="AK660" s="31"/>
      <c r="AL660" s="31"/>
      <c r="AM660" s="31"/>
      <c r="AN660" s="31"/>
      <c r="AO660" s="31"/>
      <c r="AP660" s="31"/>
      <c r="AQ660" s="31"/>
      <c r="AR660" s="31"/>
      <c r="AS660" s="31"/>
      <c r="AT660" s="31"/>
      <c r="AU660" s="31"/>
      <c r="AV660" s="31"/>
      <c r="AW660" s="31"/>
      <c r="AX660" s="31"/>
      <c r="AY660" s="31"/>
      <c r="AZ660" s="31"/>
      <c r="BA660" s="31"/>
      <c r="BB660" s="31"/>
      <c r="BC660" s="31"/>
      <c r="BD660" s="31"/>
      <c r="BE660" s="31"/>
      <c r="BF660" s="31"/>
      <c r="BG660" s="31"/>
    </row>
    <row r="661" spans="12:59" ht="15.75">
      <c r="L661" s="2"/>
      <c r="M661" s="2"/>
      <c r="N661" s="2"/>
      <c r="O661" s="2"/>
      <c r="P661" s="31"/>
      <c r="Q661" s="2"/>
      <c r="R661" s="31"/>
      <c r="S661" s="2"/>
      <c r="T661" s="31"/>
      <c r="U661" s="31"/>
      <c r="V661" s="31"/>
      <c r="W661" s="31"/>
      <c r="X661" s="31"/>
      <c r="Y661" s="31"/>
      <c r="Z661" s="31"/>
      <c r="AA661" s="31"/>
      <c r="AB661" s="31"/>
      <c r="AC661" s="31"/>
      <c r="AD661" s="31"/>
      <c r="AE661" s="31"/>
      <c r="AF661" s="31"/>
      <c r="AG661" s="31"/>
      <c r="AH661" s="31"/>
      <c r="AI661" s="31"/>
      <c r="AJ661" s="31"/>
      <c r="AK661" s="31"/>
      <c r="AL661" s="31"/>
      <c r="AM661" s="31"/>
      <c r="AN661" s="31"/>
      <c r="AO661" s="31"/>
      <c r="AP661" s="31"/>
      <c r="AQ661" s="31"/>
      <c r="AR661" s="31"/>
      <c r="AS661" s="31"/>
      <c r="AT661" s="31"/>
      <c r="AU661" s="31"/>
      <c r="AV661" s="31"/>
      <c r="AW661" s="31"/>
      <c r="AX661" s="31"/>
      <c r="AY661" s="31"/>
      <c r="AZ661" s="31"/>
      <c r="BA661" s="31"/>
      <c r="BB661" s="31"/>
      <c r="BC661" s="31"/>
      <c r="BD661" s="31"/>
      <c r="BE661" s="31"/>
      <c r="BF661" s="31"/>
      <c r="BG661" s="31"/>
    </row>
    <row r="662" spans="12:59" ht="15.75">
      <c r="L662" s="2"/>
      <c r="M662" s="2"/>
      <c r="N662" s="2"/>
      <c r="O662" s="2"/>
      <c r="P662" s="31"/>
      <c r="Q662" s="2"/>
      <c r="R662" s="31"/>
      <c r="S662" s="2"/>
      <c r="T662" s="31"/>
      <c r="U662" s="31"/>
      <c r="V662" s="31"/>
      <c r="W662" s="31"/>
      <c r="X662" s="31"/>
      <c r="Y662" s="31"/>
      <c r="Z662" s="31"/>
      <c r="AA662" s="31"/>
      <c r="AB662" s="31"/>
      <c r="AC662" s="31"/>
      <c r="AD662" s="31"/>
      <c r="AE662" s="31"/>
      <c r="AF662" s="31"/>
      <c r="AG662" s="31"/>
      <c r="AH662" s="31"/>
      <c r="AI662" s="31"/>
      <c r="AJ662" s="31"/>
      <c r="AK662" s="31"/>
      <c r="AL662" s="31"/>
      <c r="AM662" s="31"/>
      <c r="AN662" s="31"/>
      <c r="AO662" s="31"/>
      <c r="AP662" s="31"/>
      <c r="AQ662" s="31"/>
      <c r="AR662" s="31"/>
      <c r="AS662" s="31"/>
      <c r="AT662" s="31"/>
      <c r="AU662" s="31"/>
      <c r="AV662" s="31"/>
      <c r="AW662" s="31"/>
      <c r="AX662" s="31"/>
      <c r="AY662" s="31"/>
      <c r="AZ662" s="31"/>
      <c r="BA662" s="31"/>
      <c r="BB662" s="31"/>
      <c r="BC662" s="31"/>
      <c r="BD662" s="31"/>
      <c r="BE662" s="31"/>
      <c r="BF662" s="31"/>
      <c r="BG662" s="31"/>
    </row>
    <row r="663" spans="12:59" ht="15.75">
      <c r="L663" s="2"/>
      <c r="M663" s="2"/>
      <c r="N663" s="2"/>
      <c r="O663" s="2"/>
      <c r="P663" s="31"/>
      <c r="Q663" s="2"/>
      <c r="R663" s="31"/>
      <c r="S663" s="2"/>
      <c r="T663" s="31"/>
      <c r="U663" s="31"/>
      <c r="V663" s="31"/>
      <c r="W663" s="31"/>
      <c r="X663" s="31"/>
      <c r="Y663" s="31"/>
      <c r="Z663" s="31"/>
      <c r="AA663" s="31"/>
      <c r="AB663" s="31"/>
      <c r="AC663" s="31"/>
      <c r="AD663" s="31"/>
      <c r="AE663" s="31"/>
      <c r="AF663" s="31"/>
      <c r="AG663" s="31"/>
      <c r="AH663" s="31"/>
      <c r="AI663" s="31"/>
      <c r="AJ663" s="31"/>
      <c r="AK663" s="31"/>
      <c r="AL663" s="31"/>
      <c r="AM663" s="31"/>
      <c r="AN663" s="31"/>
      <c r="AO663" s="31"/>
      <c r="AP663" s="31"/>
      <c r="AQ663" s="31"/>
      <c r="AR663" s="31"/>
      <c r="AS663" s="31"/>
      <c r="AT663" s="31"/>
      <c r="AU663" s="31"/>
      <c r="AV663" s="31"/>
      <c r="AW663" s="31"/>
      <c r="AX663" s="31"/>
      <c r="AY663" s="31"/>
      <c r="AZ663" s="31"/>
      <c r="BA663" s="31"/>
      <c r="BB663" s="31"/>
      <c r="BC663" s="31"/>
      <c r="BD663" s="31"/>
      <c r="BE663" s="31"/>
      <c r="BF663" s="31"/>
      <c r="BG663" s="31"/>
    </row>
    <row r="664" spans="12:59" ht="15.75">
      <c r="L664" s="2"/>
      <c r="M664" s="2"/>
      <c r="N664" s="2"/>
      <c r="O664" s="2"/>
      <c r="P664" s="31"/>
      <c r="Q664" s="2"/>
      <c r="R664" s="31"/>
      <c r="S664" s="2"/>
      <c r="T664" s="31"/>
      <c r="U664" s="31"/>
      <c r="V664" s="31"/>
      <c r="W664" s="31"/>
      <c r="X664" s="31"/>
      <c r="Y664" s="31"/>
      <c r="Z664" s="31"/>
      <c r="AA664" s="31"/>
      <c r="AB664" s="31"/>
      <c r="AC664" s="31"/>
      <c r="AD664" s="31"/>
      <c r="AE664" s="31"/>
      <c r="AF664" s="31"/>
      <c r="AG664" s="31"/>
      <c r="AH664" s="31"/>
      <c r="AI664" s="31"/>
      <c r="AJ664" s="31"/>
      <c r="AK664" s="31"/>
      <c r="AL664" s="31"/>
      <c r="AM664" s="31"/>
      <c r="AN664" s="31"/>
      <c r="AO664" s="31"/>
      <c r="AP664" s="31"/>
      <c r="AQ664" s="31"/>
      <c r="AR664" s="31"/>
      <c r="AS664" s="31"/>
      <c r="AT664" s="31"/>
      <c r="AU664" s="31"/>
      <c r="AV664" s="31"/>
      <c r="AW664" s="31"/>
      <c r="AX664" s="31"/>
      <c r="AY664" s="31"/>
      <c r="AZ664" s="31"/>
      <c r="BA664" s="31"/>
      <c r="BB664" s="31"/>
      <c r="BC664" s="31"/>
      <c r="BD664" s="31"/>
      <c r="BE664" s="31"/>
      <c r="BF664" s="31"/>
      <c r="BG664" s="31"/>
    </row>
    <row r="665" spans="12:59" ht="15.75">
      <c r="L665" s="2"/>
      <c r="M665" s="2"/>
      <c r="N665" s="2"/>
      <c r="O665" s="2"/>
      <c r="P665" s="31"/>
      <c r="Q665" s="2"/>
      <c r="R665" s="31"/>
      <c r="S665" s="2"/>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c r="AY665" s="31"/>
      <c r="AZ665" s="31"/>
      <c r="BA665" s="31"/>
      <c r="BB665" s="31"/>
      <c r="BC665" s="31"/>
      <c r="BD665" s="31"/>
      <c r="BE665" s="31"/>
      <c r="BF665" s="31"/>
      <c r="BG665" s="31"/>
    </row>
    <row r="666" spans="12:59" ht="15.75">
      <c r="L666" s="2"/>
      <c r="M666" s="2"/>
      <c r="N666" s="2"/>
      <c r="O666" s="2"/>
      <c r="P666" s="31"/>
      <c r="Q666" s="2"/>
      <c r="R666" s="31"/>
      <c r="S666" s="2"/>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row>
    <row r="667" spans="12:59" ht="15.75">
      <c r="L667" s="2"/>
      <c r="M667" s="2"/>
      <c r="N667" s="2"/>
      <c r="O667" s="2"/>
      <c r="P667" s="31"/>
      <c r="Q667" s="2"/>
      <c r="R667" s="31"/>
      <c r="S667" s="2"/>
      <c r="T667" s="31"/>
      <c r="U667" s="31"/>
      <c r="V667" s="31"/>
      <c r="W667" s="31"/>
      <c r="X667" s="31"/>
      <c r="Y667" s="31"/>
      <c r="Z667" s="31"/>
      <c r="AA667" s="31"/>
      <c r="AB667" s="31"/>
      <c r="AC667" s="31"/>
      <c r="AD667" s="31"/>
      <c r="AE667" s="31"/>
      <c r="AF667" s="31"/>
      <c r="AG667" s="31"/>
      <c r="AH667" s="31"/>
      <c r="AI667" s="31"/>
      <c r="AJ667" s="31"/>
      <c r="AK667" s="31"/>
      <c r="AL667" s="31"/>
      <c r="AM667" s="31"/>
      <c r="AN667" s="31"/>
      <c r="AO667" s="31"/>
      <c r="AP667" s="31"/>
      <c r="AQ667" s="31"/>
      <c r="AR667" s="31"/>
      <c r="AS667" s="31"/>
      <c r="AT667" s="31"/>
      <c r="AU667" s="31"/>
      <c r="AV667" s="31"/>
      <c r="AW667" s="31"/>
      <c r="AX667" s="31"/>
      <c r="AY667" s="31"/>
      <c r="AZ667" s="31"/>
      <c r="BA667" s="31"/>
      <c r="BB667" s="31"/>
      <c r="BC667" s="31"/>
      <c r="BD667" s="31"/>
      <c r="BE667" s="31"/>
      <c r="BF667" s="31"/>
      <c r="BG667" s="31"/>
    </row>
    <row r="668" spans="12:59" ht="15.75">
      <c r="L668" s="2"/>
      <c r="M668" s="2"/>
      <c r="N668" s="2"/>
      <c r="O668" s="2"/>
      <c r="P668" s="31"/>
      <c r="Q668" s="2"/>
      <c r="R668" s="31"/>
      <c r="S668" s="2"/>
      <c r="T668" s="31"/>
      <c r="U668" s="31"/>
      <c r="V668" s="31"/>
      <c r="W668" s="31"/>
      <c r="X668" s="31"/>
      <c r="Y668" s="31"/>
      <c r="Z668" s="31"/>
      <c r="AA668" s="31"/>
      <c r="AB668" s="31"/>
      <c r="AC668" s="31"/>
      <c r="AD668" s="31"/>
      <c r="AE668" s="31"/>
      <c r="AF668" s="31"/>
      <c r="AG668" s="31"/>
      <c r="AH668" s="31"/>
      <c r="AI668" s="31"/>
      <c r="AJ668" s="31"/>
      <c r="AK668" s="31"/>
      <c r="AL668" s="31"/>
      <c r="AM668" s="31"/>
      <c r="AN668" s="31"/>
      <c r="AO668" s="31"/>
      <c r="AP668" s="31"/>
      <c r="AQ668" s="31"/>
      <c r="AR668" s="31"/>
      <c r="AS668" s="31"/>
      <c r="AT668" s="31"/>
      <c r="AU668" s="31"/>
      <c r="AV668" s="31"/>
      <c r="AW668" s="31"/>
      <c r="AX668" s="31"/>
      <c r="AY668" s="31"/>
      <c r="AZ668" s="31"/>
      <c r="BA668" s="31"/>
      <c r="BB668" s="31"/>
      <c r="BC668" s="31"/>
      <c r="BD668" s="31"/>
      <c r="BE668" s="31"/>
      <c r="BF668" s="31"/>
      <c r="BG668" s="31"/>
    </row>
    <row r="669" spans="12:59" ht="15.75">
      <c r="L669" s="2"/>
      <c r="M669" s="2"/>
      <c r="N669" s="2"/>
      <c r="O669" s="2"/>
      <c r="P669" s="31"/>
      <c r="Q669" s="2"/>
      <c r="R669" s="31"/>
      <c r="S669" s="2"/>
      <c r="T669" s="31"/>
      <c r="U669" s="31"/>
      <c r="V669" s="31"/>
      <c r="W669" s="31"/>
      <c r="X669" s="31"/>
      <c r="Y669" s="31"/>
      <c r="Z669" s="31"/>
      <c r="AA669" s="31"/>
      <c r="AB669" s="31"/>
      <c r="AC669" s="31"/>
      <c r="AD669" s="31"/>
      <c r="AE669" s="31"/>
      <c r="AF669" s="31"/>
      <c r="AG669" s="31"/>
      <c r="AH669" s="31"/>
      <c r="AI669" s="31"/>
      <c r="AJ669" s="31"/>
      <c r="AK669" s="31"/>
      <c r="AL669" s="31"/>
      <c r="AM669" s="31"/>
      <c r="AN669" s="31"/>
      <c r="AO669" s="31"/>
      <c r="AP669" s="31"/>
      <c r="AQ669" s="31"/>
      <c r="AR669" s="31"/>
      <c r="AS669" s="31"/>
      <c r="AT669" s="31"/>
      <c r="AU669" s="31"/>
      <c r="AV669" s="31"/>
      <c r="AW669" s="31"/>
      <c r="AX669" s="31"/>
      <c r="AY669" s="31"/>
      <c r="AZ669" s="31"/>
      <c r="BA669" s="31"/>
      <c r="BB669" s="31"/>
      <c r="BC669" s="31"/>
      <c r="BD669" s="31"/>
      <c r="BE669" s="31"/>
      <c r="BF669" s="31"/>
      <c r="BG669" s="31"/>
    </row>
    <row r="670" spans="12:59" ht="15.75">
      <c r="L670" s="2"/>
      <c r="M670" s="2"/>
      <c r="N670" s="2"/>
      <c r="O670" s="2"/>
      <c r="P670" s="31"/>
      <c r="Q670" s="2"/>
      <c r="R670" s="31"/>
      <c r="S670" s="2"/>
      <c r="T670" s="31"/>
      <c r="U670" s="31"/>
      <c r="V670" s="31"/>
      <c r="W670" s="31"/>
      <c r="X670" s="31"/>
      <c r="Y670" s="31"/>
      <c r="Z670" s="31"/>
      <c r="AA670" s="31"/>
      <c r="AB670" s="31"/>
      <c r="AC670" s="31"/>
      <c r="AD670" s="31"/>
      <c r="AE670" s="31"/>
      <c r="AF670" s="31"/>
      <c r="AG670" s="31"/>
      <c r="AH670" s="31"/>
      <c r="AI670" s="31"/>
      <c r="AJ670" s="31"/>
      <c r="AK670" s="31"/>
      <c r="AL670" s="31"/>
      <c r="AM670" s="31"/>
      <c r="AN670" s="31"/>
      <c r="AO670" s="31"/>
      <c r="AP670" s="31"/>
      <c r="AQ670" s="31"/>
      <c r="AR670" s="31"/>
      <c r="AS670" s="31"/>
      <c r="AT670" s="31"/>
      <c r="AU670" s="31"/>
      <c r="AV670" s="31"/>
      <c r="AW670" s="31"/>
      <c r="AX670" s="31"/>
      <c r="AY670" s="31"/>
      <c r="AZ670" s="31"/>
      <c r="BA670" s="31"/>
      <c r="BB670" s="31"/>
      <c r="BC670" s="31"/>
      <c r="BD670" s="31"/>
      <c r="BE670" s="31"/>
      <c r="BF670" s="31"/>
      <c r="BG670" s="31"/>
    </row>
    <row r="671" spans="12:59" ht="15.75">
      <c r="L671" s="2"/>
      <c r="M671" s="2"/>
      <c r="N671" s="2"/>
      <c r="O671" s="2"/>
      <c r="P671" s="31"/>
      <c r="Q671" s="2"/>
      <c r="R671" s="31"/>
      <c r="S671" s="2"/>
      <c r="T671" s="31"/>
      <c r="U671" s="31"/>
      <c r="V671" s="31"/>
      <c r="W671" s="31"/>
      <c r="X671" s="31"/>
      <c r="Y671" s="31"/>
      <c r="Z671" s="31"/>
      <c r="AA671" s="31"/>
      <c r="AB671" s="31"/>
      <c r="AC671" s="31"/>
      <c r="AD671" s="31"/>
      <c r="AE671" s="31"/>
      <c r="AF671" s="31"/>
      <c r="AG671" s="31"/>
      <c r="AH671" s="31"/>
      <c r="AI671" s="31"/>
      <c r="AJ671" s="31"/>
      <c r="AK671" s="31"/>
      <c r="AL671" s="31"/>
      <c r="AM671" s="31"/>
      <c r="AN671" s="31"/>
      <c r="AO671" s="31"/>
      <c r="AP671" s="31"/>
      <c r="AQ671" s="31"/>
      <c r="AR671" s="31"/>
      <c r="AS671" s="31"/>
      <c r="AT671" s="31"/>
      <c r="AU671" s="31"/>
      <c r="AV671" s="31"/>
      <c r="AW671" s="31"/>
      <c r="AX671" s="31"/>
      <c r="AY671" s="31"/>
      <c r="AZ671" s="31"/>
      <c r="BA671" s="31"/>
      <c r="BB671" s="31"/>
      <c r="BC671" s="31"/>
      <c r="BD671" s="31"/>
      <c r="BE671" s="31"/>
      <c r="BF671" s="31"/>
      <c r="BG671" s="31"/>
    </row>
    <row r="672" spans="12:59" ht="15.75">
      <c r="L672" s="2"/>
      <c r="M672" s="2"/>
      <c r="N672" s="2"/>
      <c r="O672" s="2"/>
      <c r="P672" s="31"/>
      <c r="Q672" s="2"/>
      <c r="R672" s="31"/>
      <c r="S672" s="2"/>
      <c r="T672" s="31"/>
      <c r="U672" s="31"/>
      <c r="V672" s="31"/>
      <c r="W672" s="31"/>
      <c r="X672" s="31"/>
      <c r="Y672" s="31"/>
      <c r="Z672" s="31"/>
      <c r="AA672" s="31"/>
      <c r="AB672" s="31"/>
      <c r="AC672" s="31"/>
      <c r="AD672" s="31"/>
      <c r="AE672" s="31"/>
      <c r="AF672" s="31"/>
      <c r="AG672" s="31"/>
      <c r="AH672" s="31"/>
      <c r="AI672" s="31"/>
      <c r="AJ672" s="31"/>
      <c r="AK672" s="31"/>
      <c r="AL672" s="31"/>
      <c r="AM672" s="31"/>
      <c r="AN672" s="31"/>
      <c r="AO672" s="31"/>
      <c r="AP672" s="31"/>
      <c r="AQ672" s="31"/>
      <c r="AR672" s="31"/>
      <c r="AS672" s="31"/>
      <c r="AT672" s="31"/>
      <c r="AU672" s="31"/>
      <c r="AV672" s="31"/>
      <c r="AW672" s="31"/>
      <c r="AX672" s="31"/>
      <c r="AY672" s="31"/>
      <c r="AZ672" s="31"/>
      <c r="BA672" s="31"/>
      <c r="BB672" s="31"/>
      <c r="BC672" s="31"/>
      <c r="BD672" s="31"/>
      <c r="BE672" s="31"/>
      <c r="BF672" s="31"/>
      <c r="BG672" s="31"/>
    </row>
    <row r="673" spans="12:59" ht="15.75">
      <c r="L673" s="2"/>
      <c r="M673" s="2"/>
      <c r="N673" s="2"/>
      <c r="O673" s="2"/>
      <c r="P673" s="31"/>
      <c r="Q673" s="2"/>
      <c r="R673" s="31"/>
      <c r="S673" s="2"/>
      <c r="T673" s="31"/>
      <c r="U673" s="31"/>
      <c r="V673" s="31"/>
      <c r="W673" s="31"/>
      <c r="X673" s="31"/>
      <c r="Y673" s="31"/>
      <c r="Z673" s="31"/>
      <c r="AA673" s="31"/>
      <c r="AB673" s="31"/>
      <c r="AC673" s="31"/>
      <c r="AD673" s="31"/>
      <c r="AE673" s="31"/>
      <c r="AF673" s="31"/>
      <c r="AG673" s="31"/>
      <c r="AH673" s="31"/>
      <c r="AI673" s="31"/>
      <c r="AJ673" s="31"/>
      <c r="AK673" s="31"/>
      <c r="AL673" s="31"/>
      <c r="AM673" s="31"/>
      <c r="AN673" s="31"/>
      <c r="AO673" s="31"/>
      <c r="AP673" s="31"/>
      <c r="AQ673" s="31"/>
      <c r="AR673" s="31"/>
      <c r="AS673" s="31"/>
      <c r="AT673" s="31"/>
      <c r="AU673" s="31"/>
      <c r="AV673" s="31"/>
      <c r="AW673" s="31"/>
      <c r="AX673" s="31"/>
      <c r="AY673" s="31"/>
      <c r="AZ673" s="31"/>
      <c r="BA673" s="31"/>
      <c r="BB673" s="31"/>
      <c r="BC673" s="31"/>
      <c r="BD673" s="31"/>
      <c r="BE673" s="31"/>
      <c r="BF673" s="31"/>
      <c r="BG673" s="31"/>
    </row>
    <row r="674" spans="12:59" ht="15.75">
      <c r="L674" s="2"/>
      <c r="M674" s="2"/>
      <c r="N674" s="2"/>
      <c r="O674" s="2"/>
      <c r="P674" s="31"/>
      <c r="Q674" s="2"/>
      <c r="R674" s="31"/>
      <c r="S674" s="2"/>
      <c r="T674" s="31"/>
      <c r="U674" s="31"/>
      <c r="V674" s="31"/>
      <c r="W674" s="31"/>
      <c r="X674" s="31"/>
      <c r="Y674" s="31"/>
      <c r="Z674" s="31"/>
      <c r="AA674" s="31"/>
      <c r="AB674" s="31"/>
      <c r="AC674" s="31"/>
      <c r="AD674" s="31"/>
      <c r="AE674" s="31"/>
      <c r="AF674" s="31"/>
      <c r="AG674" s="31"/>
      <c r="AH674" s="31"/>
      <c r="AI674" s="31"/>
      <c r="AJ674" s="31"/>
      <c r="AK674" s="31"/>
      <c r="AL674" s="31"/>
      <c r="AM674" s="31"/>
      <c r="AN674" s="31"/>
      <c r="AO674" s="31"/>
      <c r="AP674" s="31"/>
      <c r="AQ674" s="31"/>
      <c r="AR674" s="31"/>
      <c r="AS674" s="31"/>
      <c r="AT674" s="31"/>
      <c r="AU674" s="31"/>
      <c r="AV674" s="31"/>
      <c r="AW674" s="31"/>
      <c r="AX674" s="31"/>
      <c r="AY674" s="31"/>
      <c r="AZ674" s="31"/>
      <c r="BA674" s="31"/>
      <c r="BB674" s="31"/>
      <c r="BC674" s="31"/>
      <c r="BD674" s="31"/>
      <c r="BE674" s="31"/>
      <c r="BF674" s="31"/>
      <c r="BG674" s="31"/>
    </row>
    <row r="675" spans="12:59" ht="15.75">
      <c r="L675" s="2"/>
      <c r="M675" s="2"/>
      <c r="N675" s="2"/>
      <c r="O675" s="2"/>
      <c r="P675" s="31"/>
      <c r="Q675" s="2"/>
      <c r="R675" s="31"/>
      <c r="S675" s="2"/>
      <c r="T675" s="31"/>
      <c r="U675" s="31"/>
      <c r="V675" s="31"/>
      <c r="W675" s="31"/>
      <c r="X675" s="31"/>
      <c r="Y675" s="31"/>
      <c r="Z675" s="31"/>
      <c r="AA675" s="31"/>
      <c r="AB675" s="31"/>
      <c r="AC675" s="31"/>
      <c r="AD675" s="31"/>
      <c r="AE675" s="31"/>
      <c r="AF675" s="31"/>
      <c r="AG675" s="31"/>
      <c r="AH675" s="31"/>
      <c r="AI675" s="31"/>
      <c r="AJ675" s="31"/>
      <c r="AK675" s="31"/>
      <c r="AL675" s="31"/>
      <c r="AM675" s="31"/>
      <c r="AN675" s="31"/>
      <c r="AO675" s="31"/>
      <c r="AP675" s="31"/>
      <c r="AQ675" s="31"/>
      <c r="AR675" s="31"/>
      <c r="AS675" s="31"/>
      <c r="AT675" s="31"/>
      <c r="AU675" s="31"/>
      <c r="AV675" s="31"/>
      <c r="AW675" s="31"/>
      <c r="AX675" s="31"/>
      <c r="AY675" s="31"/>
      <c r="AZ675" s="31"/>
      <c r="BA675" s="31"/>
      <c r="BB675" s="31"/>
      <c r="BC675" s="31"/>
      <c r="BD675" s="31"/>
      <c r="BE675" s="31"/>
      <c r="BF675" s="31"/>
      <c r="BG675" s="31"/>
    </row>
    <row r="676" spans="12:59" ht="15.75">
      <c r="L676" s="2"/>
      <c r="M676" s="2"/>
      <c r="N676" s="2"/>
      <c r="O676" s="2"/>
      <c r="P676" s="31"/>
      <c r="Q676" s="2"/>
      <c r="R676" s="31"/>
      <c r="S676" s="2"/>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row>
    <row r="677" spans="12:59" ht="15.75">
      <c r="L677" s="2"/>
      <c r="M677" s="2"/>
      <c r="N677" s="2"/>
      <c r="O677" s="2"/>
      <c r="P677" s="31"/>
      <c r="Q677" s="2"/>
      <c r="R677" s="31"/>
      <c r="S677" s="2"/>
      <c r="T677" s="31"/>
      <c r="U677" s="31"/>
      <c r="V677" s="31"/>
      <c r="W677" s="31"/>
      <c r="X677" s="31"/>
      <c r="Y677" s="31"/>
      <c r="Z677" s="31"/>
      <c r="AA677" s="31"/>
      <c r="AB677" s="31"/>
      <c r="AC677" s="31"/>
      <c r="AD677" s="31"/>
      <c r="AE677" s="31"/>
      <c r="AF677" s="31"/>
      <c r="AG677" s="31"/>
      <c r="AH677" s="31"/>
      <c r="AI677" s="31"/>
      <c r="AJ677" s="31"/>
      <c r="AK677" s="31"/>
      <c r="AL677" s="31"/>
      <c r="AM677" s="31"/>
      <c r="AN677" s="31"/>
      <c r="AO677" s="31"/>
      <c r="AP677" s="31"/>
      <c r="AQ677" s="31"/>
      <c r="AR677" s="31"/>
      <c r="AS677" s="31"/>
      <c r="AT677" s="31"/>
      <c r="AU677" s="31"/>
      <c r="AV677" s="31"/>
      <c r="AW677" s="31"/>
      <c r="AX677" s="31"/>
      <c r="AY677" s="31"/>
      <c r="AZ677" s="31"/>
      <c r="BA677" s="31"/>
      <c r="BB677" s="31"/>
      <c r="BC677" s="31"/>
      <c r="BD677" s="31"/>
      <c r="BE677" s="31"/>
      <c r="BF677" s="31"/>
      <c r="BG677" s="31"/>
    </row>
    <row r="678" spans="12:59" ht="15.75">
      <c r="L678" s="2"/>
      <c r="M678" s="2"/>
      <c r="N678" s="2"/>
      <c r="O678" s="2"/>
      <c r="P678" s="31"/>
      <c r="Q678" s="2"/>
      <c r="R678" s="31"/>
      <c r="S678" s="2"/>
      <c r="T678" s="31"/>
      <c r="U678" s="31"/>
      <c r="V678" s="31"/>
      <c r="W678" s="31"/>
      <c r="X678" s="31"/>
      <c r="Y678" s="31"/>
      <c r="Z678" s="31"/>
      <c r="AA678" s="31"/>
      <c r="AB678" s="31"/>
      <c r="AC678" s="31"/>
      <c r="AD678" s="31"/>
      <c r="AE678" s="31"/>
      <c r="AF678" s="31"/>
      <c r="AG678" s="31"/>
      <c r="AH678" s="31"/>
      <c r="AI678" s="31"/>
      <c r="AJ678" s="31"/>
      <c r="AK678" s="31"/>
      <c r="AL678" s="31"/>
      <c r="AM678" s="31"/>
      <c r="AN678" s="31"/>
      <c r="AO678" s="31"/>
      <c r="AP678" s="31"/>
      <c r="AQ678" s="31"/>
      <c r="AR678" s="31"/>
      <c r="AS678" s="31"/>
      <c r="AT678" s="31"/>
      <c r="AU678" s="31"/>
      <c r="AV678" s="31"/>
      <c r="AW678" s="31"/>
      <c r="AX678" s="31"/>
      <c r="AY678" s="31"/>
      <c r="AZ678" s="31"/>
      <c r="BA678" s="31"/>
      <c r="BB678" s="31"/>
      <c r="BC678" s="31"/>
      <c r="BD678" s="31"/>
      <c r="BE678" s="31"/>
      <c r="BF678" s="31"/>
      <c r="BG678" s="31"/>
    </row>
    <row r="679" spans="12:59" ht="15.75">
      <c r="L679" s="2"/>
      <c r="M679" s="2"/>
      <c r="N679" s="2"/>
      <c r="O679" s="2"/>
      <c r="P679" s="31"/>
      <c r="Q679" s="2"/>
      <c r="R679" s="31"/>
      <c r="S679" s="2"/>
      <c r="T679" s="31"/>
      <c r="U679" s="31"/>
      <c r="V679" s="31"/>
      <c r="W679" s="31"/>
      <c r="X679" s="31"/>
      <c r="Y679" s="31"/>
      <c r="Z679" s="31"/>
      <c r="AA679" s="31"/>
      <c r="AB679" s="31"/>
      <c r="AC679" s="31"/>
      <c r="AD679" s="31"/>
      <c r="AE679" s="31"/>
      <c r="AF679" s="31"/>
      <c r="AG679" s="31"/>
      <c r="AH679" s="31"/>
      <c r="AI679" s="31"/>
      <c r="AJ679" s="31"/>
      <c r="AK679" s="31"/>
      <c r="AL679" s="31"/>
      <c r="AM679" s="31"/>
      <c r="AN679" s="31"/>
      <c r="AO679" s="31"/>
      <c r="AP679" s="31"/>
      <c r="AQ679" s="31"/>
      <c r="AR679" s="31"/>
      <c r="AS679" s="31"/>
      <c r="AT679" s="31"/>
      <c r="AU679" s="31"/>
      <c r="AV679" s="31"/>
      <c r="AW679" s="31"/>
      <c r="AX679" s="31"/>
      <c r="AY679" s="31"/>
      <c r="AZ679" s="31"/>
      <c r="BA679" s="31"/>
      <c r="BB679" s="31"/>
      <c r="BC679" s="31"/>
      <c r="BD679" s="31"/>
      <c r="BE679" s="31"/>
      <c r="BF679" s="31"/>
      <c r="BG679" s="31"/>
    </row>
    <row r="680" spans="12:59" ht="15.75">
      <c r="L680" s="2"/>
      <c r="M680" s="2"/>
      <c r="N680" s="2"/>
      <c r="O680" s="2"/>
      <c r="P680" s="31"/>
      <c r="Q680" s="2"/>
      <c r="R680" s="31"/>
      <c r="S680" s="2"/>
      <c r="T680" s="31"/>
      <c r="U680" s="31"/>
      <c r="V680" s="31"/>
      <c r="W680" s="31"/>
      <c r="X680" s="31"/>
      <c r="Y680" s="31"/>
      <c r="Z680" s="31"/>
      <c r="AA680" s="31"/>
      <c r="AB680" s="31"/>
      <c r="AC680" s="31"/>
      <c r="AD680" s="31"/>
      <c r="AE680" s="31"/>
      <c r="AF680" s="31"/>
      <c r="AG680" s="31"/>
      <c r="AH680" s="31"/>
      <c r="AI680" s="31"/>
      <c r="AJ680" s="31"/>
      <c r="AK680" s="31"/>
      <c r="AL680" s="31"/>
      <c r="AM680" s="31"/>
      <c r="AN680" s="31"/>
      <c r="AO680" s="31"/>
      <c r="AP680" s="31"/>
      <c r="AQ680" s="31"/>
      <c r="AR680" s="31"/>
      <c r="AS680" s="31"/>
      <c r="AT680" s="31"/>
      <c r="AU680" s="31"/>
      <c r="AV680" s="31"/>
      <c r="AW680" s="31"/>
      <c r="AX680" s="31"/>
      <c r="AY680" s="31"/>
      <c r="AZ680" s="31"/>
      <c r="BA680" s="31"/>
      <c r="BB680" s="31"/>
      <c r="BC680" s="31"/>
      <c r="BD680" s="31"/>
      <c r="BE680" s="31"/>
      <c r="BF680" s="31"/>
      <c r="BG680" s="31"/>
    </row>
    <row r="681" spans="12:59" ht="15.75">
      <c r="L681" s="2"/>
      <c r="M681" s="2"/>
      <c r="N681" s="2"/>
      <c r="O681" s="2"/>
      <c r="P681" s="31"/>
      <c r="Q681" s="2"/>
      <c r="R681" s="31"/>
      <c r="S681" s="2"/>
      <c r="T681" s="31"/>
      <c r="U681" s="31"/>
      <c r="V681" s="31"/>
      <c r="W681" s="31"/>
      <c r="X681" s="31"/>
      <c r="Y681" s="31"/>
      <c r="Z681" s="31"/>
      <c r="AA681" s="31"/>
      <c r="AB681" s="31"/>
      <c r="AC681" s="31"/>
      <c r="AD681" s="31"/>
      <c r="AE681" s="31"/>
      <c r="AF681" s="31"/>
      <c r="AG681" s="31"/>
      <c r="AH681" s="31"/>
      <c r="AI681" s="31"/>
      <c r="AJ681" s="31"/>
      <c r="AK681" s="31"/>
      <c r="AL681" s="31"/>
      <c r="AM681" s="31"/>
      <c r="AN681" s="31"/>
      <c r="AO681" s="31"/>
      <c r="AP681" s="31"/>
      <c r="AQ681" s="31"/>
      <c r="AR681" s="31"/>
      <c r="AS681" s="31"/>
      <c r="AT681" s="31"/>
      <c r="AU681" s="31"/>
      <c r="AV681" s="31"/>
      <c r="AW681" s="31"/>
      <c r="AX681" s="31"/>
      <c r="AY681" s="31"/>
      <c r="AZ681" s="31"/>
      <c r="BA681" s="31"/>
      <c r="BB681" s="31"/>
      <c r="BC681" s="31"/>
      <c r="BD681" s="31"/>
      <c r="BE681" s="31"/>
      <c r="BF681" s="31"/>
      <c r="BG681" s="31"/>
    </row>
    <row r="682" spans="12:59" ht="15.75">
      <c r="L682" s="2"/>
      <c r="M682" s="2"/>
      <c r="N682" s="2"/>
      <c r="O682" s="2"/>
      <c r="P682" s="31"/>
      <c r="Q682" s="2"/>
      <c r="R682" s="31"/>
      <c r="S682" s="2"/>
      <c r="T682" s="31"/>
      <c r="U682" s="31"/>
      <c r="V682" s="31"/>
      <c r="W682" s="31"/>
      <c r="X682" s="31"/>
      <c r="Y682" s="31"/>
      <c r="Z682" s="31"/>
      <c r="AA682" s="31"/>
      <c r="AB682" s="31"/>
      <c r="AC682" s="31"/>
      <c r="AD682" s="31"/>
      <c r="AE682" s="31"/>
      <c r="AF682" s="31"/>
      <c r="AG682" s="31"/>
      <c r="AH682" s="31"/>
      <c r="AI682" s="31"/>
      <c r="AJ682" s="31"/>
      <c r="AK682" s="31"/>
      <c r="AL682" s="31"/>
      <c r="AM682" s="31"/>
      <c r="AN682" s="31"/>
      <c r="AO682" s="31"/>
      <c r="AP682" s="31"/>
      <c r="AQ682" s="31"/>
      <c r="AR682" s="31"/>
      <c r="AS682" s="31"/>
      <c r="AT682" s="31"/>
      <c r="AU682" s="31"/>
      <c r="AV682" s="31"/>
      <c r="AW682" s="31"/>
      <c r="AX682" s="31"/>
      <c r="AY682" s="31"/>
      <c r="AZ682" s="31"/>
      <c r="BA682" s="31"/>
      <c r="BB682" s="31"/>
      <c r="BC682" s="31"/>
      <c r="BD682" s="31"/>
      <c r="BE682" s="31"/>
      <c r="BF682" s="31"/>
      <c r="BG682" s="31"/>
    </row>
    <row r="683" spans="12:59" ht="15.75">
      <c r="L683" s="2"/>
      <c r="M683" s="2"/>
      <c r="N683" s="2"/>
      <c r="O683" s="2"/>
      <c r="P683" s="31"/>
      <c r="Q683" s="2"/>
      <c r="R683" s="31"/>
      <c r="S683" s="2"/>
      <c r="T683" s="31"/>
      <c r="U683" s="31"/>
      <c r="V683" s="31"/>
      <c r="W683" s="31"/>
      <c r="X683" s="31"/>
      <c r="Y683" s="31"/>
      <c r="Z683" s="31"/>
      <c r="AA683" s="31"/>
      <c r="AB683" s="31"/>
      <c r="AC683" s="31"/>
      <c r="AD683" s="31"/>
      <c r="AE683" s="31"/>
      <c r="AF683" s="31"/>
      <c r="AG683" s="31"/>
      <c r="AH683" s="31"/>
      <c r="AI683" s="31"/>
      <c r="AJ683" s="31"/>
      <c r="AK683" s="31"/>
      <c r="AL683" s="31"/>
      <c r="AM683" s="31"/>
      <c r="AN683" s="31"/>
      <c r="AO683" s="31"/>
      <c r="AP683" s="31"/>
      <c r="AQ683" s="31"/>
      <c r="AR683" s="31"/>
      <c r="AS683" s="31"/>
      <c r="AT683" s="31"/>
      <c r="AU683" s="31"/>
      <c r="AV683" s="31"/>
      <c r="AW683" s="31"/>
      <c r="AX683" s="31"/>
      <c r="AY683" s="31"/>
      <c r="AZ683" s="31"/>
      <c r="BA683" s="31"/>
      <c r="BB683" s="31"/>
      <c r="BC683" s="31"/>
      <c r="BD683" s="31"/>
      <c r="BE683" s="31"/>
      <c r="BF683" s="31"/>
      <c r="BG683" s="31"/>
    </row>
    <row r="684" spans="12:59" ht="15.75">
      <c r="L684" s="2"/>
      <c r="M684" s="2"/>
      <c r="N684" s="2"/>
      <c r="O684" s="2"/>
      <c r="P684" s="31"/>
      <c r="Q684" s="2"/>
      <c r="R684" s="31"/>
      <c r="S684" s="2"/>
      <c r="T684" s="31"/>
      <c r="U684" s="31"/>
      <c r="V684" s="31"/>
      <c r="W684" s="31"/>
      <c r="X684" s="31"/>
      <c r="Y684" s="31"/>
      <c r="Z684" s="31"/>
      <c r="AA684" s="31"/>
      <c r="AB684" s="31"/>
      <c r="AC684" s="31"/>
      <c r="AD684" s="31"/>
      <c r="AE684" s="31"/>
      <c r="AF684" s="31"/>
      <c r="AG684" s="31"/>
      <c r="AH684" s="31"/>
      <c r="AI684" s="31"/>
      <c r="AJ684" s="31"/>
      <c r="AK684" s="31"/>
      <c r="AL684" s="31"/>
      <c r="AM684" s="31"/>
      <c r="AN684" s="31"/>
      <c r="AO684" s="31"/>
      <c r="AP684" s="31"/>
      <c r="AQ684" s="31"/>
      <c r="AR684" s="31"/>
      <c r="AS684" s="31"/>
      <c r="AT684" s="31"/>
      <c r="AU684" s="31"/>
      <c r="AV684" s="31"/>
      <c r="AW684" s="31"/>
      <c r="AX684" s="31"/>
      <c r="AY684" s="31"/>
      <c r="AZ684" s="31"/>
      <c r="BA684" s="31"/>
      <c r="BB684" s="31"/>
      <c r="BC684" s="31"/>
      <c r="BD684" s="31"/>
      <c r="BE684" s="31"/>
      <c r="BF684" s="31"/>
      <c r="BG684" s="31"/>
    </row>
    <row r="685" spans="12:59" ht="15.75">
      <c r="L685" s="2"/>
      <c r="M685" s="2"/>
      <c r="N685" s="2"/>
      <c r="O685" s="2"/>
      <c r="P685" s="31"/>
      <c r="Q685" s="2"/>
      <c r="R685" s="31"/>
      <c r="S685" s="2"/>
      <c r="T685" s="31"/>
      <c r="U685" s="31"/>
      <c r="V685" s="31"/>
      <c r="W685" s="31"/>
      <c r="X685" s="31"/>
      <c r="Y685" s="31"/>
      <c r="Z685" s="31"/>
      <c r="AA685" s="31"/>
      <c r="AB685" s="31"/>
      <c r="AC685" s="31"/>
      <c r="AD685" s="31"/>
      <c r="AE685" s="31"/>
      <c r="AF685" s="31"/>
      <c r="AG685" s="31"/>
      <c r="AH685" s="31"/>
      <c r="AI685" s="31"/>
      <c r="AJ685" s="31"/>
      <c r="AK685" s="31"/>
      <c r="AL685" s="31"/>
      <c r="AM685" s="31"/>
      <c r="AN685" s="31"/>
      <c r="AO685" s="31"/>
      <c r="AP685" s="31"/>
      <c r="AQ685" s="31"/>
      <c r="AR685" s="31"/>
      <c r="AS685" s="31"/>
      <c r="AT685" s="31"/>
      <c r="AU685" s="31"/>
      <c r="AV685" s="31"/>
      <c r="AW685" s="31"/>
      <c r="AX685" s="31"/>
      <c r="AY685" s="31"/>
      <c r="AZ685" s="31"/>
      <c r="BA685" s="31"/>
      <c r="BB685" s="31"/>
      <c r="BC685" s="31"/>
      <c r="BD685" s="31"/>
      <c r="BE685" s="31"/>
      <c r="BF685" s="31"/>
      <c r="BG685" s="31"/>
    </row>
    <row r="686" spans="12:59" ht="15.75">
      <c r="L686" s="2"/>
      <c r="M686" s="2"/>
      <c r="N686" s="2"/>
      <c r="O686" s="2"/>
      <c r="P686" s="31"/>
      <c r="Q686" s="2"/>
      <c r="R686" s="31"/>
      <c r="S686" s="2"/>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row>
    <row r="687" spans="12:59" ht="15.75">
      <c r="L687" s="2"/>
      <c r="M687" s="2"/>
      <c r="N687" s="2"/>
      <c r="O687" s="2"/>
      <c r="P687" s="31"/>
      <c r="Q687" s="2"/>
      <c r="R687" s="31"/>
      <c r="S687" s="2"/>
      <c r="T687" s="31"/>
      <c r="U687" s="31"/>
      <c r="V687" s="31"/>
      <c r="W687" s="31"/>
      <c r="X687" s="31"/>
      <c r="Y687" s="31"/>
      <c r="Z687" s="31"/>
      <c r="AA687" s="31"/>
      <c r="AB687" s="31"/>
      <c r="AC687" s="31"/>
      <c r="AD687" s="31"/>
      <c r="AE687" s="31"/>
      <c r="AF687" s="31"/>
      <c r="AG687" s="31"/>
      <c r="AH687" s="31"/>
      <c r="AI687" s="31"/>
      <c r="AJ687" s="31"/>
      <c r="AK687" s="31"/>
      <c r="AL687" s="31"/>
      <c r="AM687" s="31"/>
      <c r="AN687" s="31"/>
      <c r="AO687" s="31"/>
      <c r="AP687" s="31"/>
      <c r="AQ687" s="31"/>
      <c r="AR687" s="31"/>
      <c r="AS687" s="31"/>
      <c r="AT687" s="31"/>
      <c r="AU687" s="31"/>
      <c r="AV687" s="31"/>
      <c r="AW687" s="31"/>
      <c r="AX687" s="31"/>
      <c r="AY687" s="31"/>
      <c r="AZ687" s="31"/>
      <c r="BA687" s="31"/>
      <c r="BB687" s="31"/>
      <c r="BC687" s="31"/>
      <c r="BD687" s="31"/>
      <c r="BE687" s="31"/>
      <c r="BF687" s="31"/>
      <c r="BG687" s="31"/>
    </row>
    <row r="688" spans="12:59" ht="15.75">
      <c r="L688" s="2"/>
      <c r="M688" s="2"/>
      <c r="N688" s="2"/>
      <c r="O688" s="2"/>
      <c r="P688" s="31"/>
      <c r="Q688" s="2"/>
      <c r="R688" s="31"/>
      <c r="S688" s="2"/>
      <c r="T688" s="31"/>
      <c r="U688" s="31"/>
      <c r="V688" s="31"/>
      <c r="W688" s="31"/>
      <c r="X688" s="31"/>
      <c r="Y688" s="31"/>
      <c r="Z688" s="31"/>
      <c r="AA688" s="31"/>
      <c r="AB688" s="31"/>
      <c r="AC688" s="31"/>
      <c r="AD688" s="31"/>
      <c r="AE688" s="31"/>
      <c r="AF688" s="31"/>
      <c r="AG688" s="31"/>
      <c r="AH688" s="31"/>
      <c r="AI688" s="31"/>
      <c r="AJ688" s="31"/>
      <c r="AK688" s="31"/>
      <c r="AL688" s="31"/>
      <c r="AM688" s="31"/>
      <c r="AN688" s="31"/>
      <c r="AO688" s="31"/>
      <c r="AP688" s="31"/>
      <c r="AQ688" s="31"/>
      <c r="AR688" s="31"/>
      <c r="AS688" s="31"/>
      <c r="AT688" s="31"/>
      <c r="AU688" s="31"/>
      <c r="AV688" s="31"/>
      <c r="AW688" s="31"/>
      <c r="AX688" s="31"/>
      <c r="AY688" s="31"/>
      <c r="AZ688" s="31"/>
      <c r="BA688" s="31"/>
      <c r="BB688" s="31"/>
      <c r="BC688" s="31"/>
      <c r="BD688" s="31"/>
      <c r="BE688" s="31"/>
      <c r="BF688" s="31"/>
      <c r="BG688" s="31"/>
    </row>
    <row r="689" spans="12:59" ht="15.75">
      <c r="L689" s="2"/>
      <c r="M689" s="2"/>
      <c r="N689" s="2"/>
      <c r="O689" s="2"/>
      <c r="P689" s="31"/>
      <c r="Q689" s="2"/>
      <c r="R689" s="31"/>
      <c r="S689" s="2"/>
      <c r="T689" s="31"/>
      <c r="U689" s="31"/>
      <c r="V689" s="31"/>
      <c r="W689" s="31"/>
      <c r="X689" s="31"/>
      <c r="Y689" s="31"/>
      <c r="Z689" s="31"/>
      <c r="AA689" s="31"/>
      <c r="AB689" s="31"/>
      <c r="AC689" s="31"/>
      <c r="AD689" s="31"/>
      <c r="AE689" s="31"/>
      <c r="AF689" s="31"/>
      <c r="AG689" s="31"/>
      <c r="AH689" s="31"/>
      <c r="AI689" s="31"/>
      <c r="AJ689" s="31"/>
      <c r="AK689" s="31"/>
      <c r="AL689" s="31"/>
      <c r="AM689" s="31"/>
      <c r="AN689" s="31"/>
      <c r="AO689" s="31"/>
      <c r="AP689" s="31"/>
      <c r="AQ689" s="31"/>
      <c r="AR689" s="31"/>
      <c r="AS689" s="31"/>
      <c r="AT689" s="31"/>
      <c r="AU689" s="31"/>
      <c r="AV689" s="31"/>
      <c r="AW689" s="31"/>
      <c r="AX689" s="31"/>
      <c r="AY689" s="31"/>
      <c r="AZ689" s="31"/>
      <c r="BA689" s="31"/>
      <c r="BB689" s="31"/>
      <c r="BC689" s="31"/>
      <c r="BD689" s="31"/>
      <c r="BE689" s="31"/>
      <c r="BF689" s="31"/>
      <c r="BG689" s="31"/>
    </row>
    <row r="690" spans="12:59" ht="15.75">
      <c r="L690" s="2"/>
      <c r="M690" s="2"/>
      <c r="N690" s="2"/>
      <c r="O690" s="2"/>
      <c r="P690" s="31"/>
      <c r="Q690" s="2"/>
      <c r="R690" s="31"/>
      <c r="S690" s="2"/>
      <c r="T690" s="31"/>
      <c r="U690" s="31"/>
      <c r="V690" s="31"/>
      <c r="W690" s="31"/>
      <c r="X690" s="31"/>
      <c r="Y690" s="31"/>
      <c r="Z690" s="31"/>
      <c r="AA690" s="31"/>
      <c r="AB690" s="31"/>
      <c r="AC690" s="31"/>
      <c r="AD690" s="31"/>
      <c r="AE690" s="31"/>
      <c r="AF690" s="31"/>
      <c r="AG690" s="31"/>
      <c r="AH690" s="31"/>
      <c r="AI690" s="31"/>
      <c r="AJ690" s="31"/>
      <c r="AK690" s="31"/>
      <c r="AL690" s="31"/>
      <c r="AM690" s="31"/>
      <c r="AN690" s="31"/>
      <c r="AO690" s="31"/>
      <c r="AP690" s="31"/>
      <c r="AQ690" s="31"/>
      <c r="AR690" s="31"/>
      <c r="AS690" s="31"/>
      <c r="AT690" s="31"/>
      <c r="AU690" s="31"/>
      <c r="AV690" s="31"/>
      <c r="AW690" s="31"/>
      <c r="AX690" s="31"/>
      <c r="AY690" s="31"/>
      <c r="AZ690" s="31"/>
      <c r="BA690" s="31"/>
      <c r="BB690" s="31"/>
      <c r="BC690" s="31"/>
      <c r="BD690" s="31"/>
      <c r="BE690" s="31"/>
      <c r="BF690" s="31"/>
      <c r="BG690" s="31"/>
    </row>
    <row r="691" spans="12:59" ht="15.75">
      <c r="L691" s="2"/>
      <c r="M691" s="2"/>
      <c r="N691" s="2"/>
      <c r="O691" s="2"/>
      <c r="P691" s="31"/>
      <c r="Q691" s="2"/>
      <c r="R691" s="31"/>
      <c r="S691" s="2"/>
      <c r="T691" s="31"/>
      <c r="U691" s="31"/>
      <c r="V691" s="31"/>
      <c r="W691" s="31"/>
      <c r="X691" s="31"/>
      <c r="Y691" s="31"/>
      <c r="Z691" s="31"/>
      <c r="AA691" s="31"/>
      <c r="AB691" s="31"/>
      <c r="AC691" s="31"/>
      <c r="AD691" s="31"/>
      <c r="AE691" s="31"/>
      <c r="AF691" s="31"/>
      <c r="AG691" s="31"/>
      <c r="AH691" s="31"/>
      <c r="AI691" s="31"/>
      <c r="AJ691" s="31"/>
      <c r="AK691" s="31"/>
      <c r="AL691" s="31"/>
      <c r="AM691" s="31"/>
      <c r="AN691" s="31"/>
      <c r="AO691" s="31"/>
      <c r="AP691" s="31"/>
      <c r="AQ691" s="31"/>
      <c r="AR691" s="31"/>
      <c r="AS691" s="31"/>
      <c r="AT691" s="31"/>
      <c r="AU691" s="31"/>
      <c r="AV691" s="31"/>
      <c r="AW691" s="31"/>
      <c r="AX691" s="31"/>
      <c r="AY691" s="31"/>
      <c r="AZ691" s="31"/>
      <c r="BA691" s="31"/>
      <c r="BB691" s="31"/>
      <c r="BC691" s="31"/>
      <c r="BD691" s="31"/>
      <c r="BE691" s="31"/>
      <c r="BF691" s="31"/>
      <c r="BG691" s="31"/>
    </row>
    <row r="692" spans="12:59" ht="15.75">
      <c r="L692" s="2"/>
      <c r="M692" s="2"/>
      <c r="N692" s="2"/>
      <c r="O692" s="2"/>
      <c r="P692" s="31"/>
      <c r="Q692" s="2"/>
      <c r="R692" s="31"/>
      <c r="S692" s="2"/>
      <c r="T692" s="31"/>
      <c r="U692" s="31"/>
      <c r="V692" s="31"/>
      <c r="W692" s="31"/>
      <c r="X692" s="31"/>
      <c r="Y692" s="31"/>
      <c r="Z692" s="31"/>
      <c r="AA692" s="31"/>
      <c r="AB692" s="31"/>
      <c r="AC692" s="31"/>
      <c r="AD692" s="31"/>
      <c r="AE692" s="31"/>
      <c r="AF692" s="31"/>
      <c r="AG692" s="31"/>
      <c r="AH692" s="31"/>
      <c r="AI692" s="31"/>
      <c r="AJ692" s="31"/>
      <c r="AK692" s="31"/>
      <c r="AL692" s="31"/>
      <c r="AM692" s="31"/>
      <c r="AN692" s="31"/>
      <c r="AO692" s="31"/>
      <c r="AP692" s="31"/>
      <c r="AQ692" s="31"/>
      <c r="AR692" s="31"/>
      <c r="AS692" s="31"/>
      <c r="AT692" s="31"/>
      <c r="AU692" s="31"/>
      <c r="AV692" s="31"/>
      <c r="AW692" s="31"/>
      <c r="AX692" s="31"/>
      <c r="AY692" s="31"/>
      <c r="AZ692" s="31"/>
      <c r="BA692" s="31"/>
      <c r="BB692" s="31"/>
      <c r="BC692" s="31"/>
      <c r="BD692" s="31"/>
      <c r="BE692" s="31"/>
      <c r="BF692" s="31"/>
      <c r="BG692" s="31"/>
    </row>
    <row r="693" spans="12:59" ht="15.75">
      <c r="L693" s="2"/>
      <c r="M693" s="2"/>
      <c r="N693" s="2"/>
      <c r="O693" s="2"/>
      <c r="P693" s="31"/>
      <c r="Q693" s="2"/>
      <c r="R693" s="31"/>
      <c r="S693" s="2"/>
      <c r="T693" s="31"/>
      <c r="U693" s="31"/>
      <c r="V693" s="31"/>
      <c r="W693" s="31"/>
      <c r="X693" s="31"/>
      <c r="Y693" s="31"/>
      <c r="Z693" s="31"/>
      <c r="AA693" s="31"/>
      <c r="AB693" s="31"/>
      <c r="AC693" s="31"/>
      <c r="AD693" s="31"/>
      <c r="AE693" s="31"/>
      <c r="AF693" s="31"/>
      <c r="AG693" s="31"/>
      <c r="AH693" s="31"/>
      <c r="AI693" s="31"/>
      <c r="AJ693" s="31"/>
      <c r="AK693" s="31"/>
      <c r="AL693" s="31"/>
      <c r="AM693" s="31"/>
      <c r="AN693" s="31"/>
      <c r="AO693" s="31"/>
      <c r="AP693" s="31"/>
      <c r="AQ693" s="31"/>
      <c r="AR693" s="31"/>
      <c r="AS693" s="31"/>
      <c r="AT693" s="31"/>
      <c r="AU693" s="31"/>
      <c r="AV693" s="31"/>
      <c r="AW693" s="31"/>
      <c r="AX693" s="31"/>
      <c r="AY693" s="31"/>
      <c r="AZ693" s="31"/>
      <c r="BA693" s="31"/>
      <c r="BB693" s="31"/>
      <c r="BC693" s="31"/>
      <c r="BD693" s="31"/>
      <c r="BE693" s="31"/>
      <c r="BF693" s="31"/>
      <c r="BG693" s="31"/>
    </row>
    <row r="694" spans="12:59" ht="15.75">
      <c r="L694" s="2"/>
      <c r="M694" s="2"/>
      <c r="N694" s="2"/>
      <c r="O694" s="2"/>
      <c r="P694" s="31"/>
      <c r="Q694" s="2"/>
      <c r="R694" s="31"/>
      <c r="S694" s="2"/>
      <c r="T694" s="31"/>
      <c r="U694" s="31"/>
      <c r="V694" s="31"/>
      <c r="W694" s="31"/>
      <c r="X694" s="31"/>
      <c r="Y694" s="31"/>
      <c r="Z694" s="31"/>
      <c r="AA694" s="31"/>
      <c r="AB694" s="31"/>
      <c r="AC694" s="31"/>
      <c r="AD694" s="31"/>
      <c r="AE694" s="31"/>
      <c r="AF694" s="31"/>
      <c r="AG694" s="31"/>
      <c r="AH694" s="31"/>
      <c r="AI694" s="31"/>
      <c r="AJ694" s="31"/>
      <c r="AK694" s="31"/>
      <c r="AL694" s="31"/>
      <c r="AM694" s="31"/>
      <c r="AN694" s="31"/>
      <c r="AO694" s="31"/>
      <c r="AP694" s="31"/>
      <c r="AQ694" s="31"/>
      <c r="AR694" s="31"/>
      <c r="AS694" s="31"/>
      <c r="AT694" s="31"/>
      <c r="AU694" s="31"/>
      <c r="AV694" s="31"/>
      <c r="AW694" s="31"/>
      <c r="AX694" s="31"/>
      <c r="AY694" s="31"/>
      <c r="AZ694" s="31"/>
      <c r="BA694" s="31"/>
      <c r="BB694" s="31"/>
      <c r="BC694" s="31"/>
      <c r="BD694" s="31"/>
      <c r="BE694" s="31"/>
      <c r="BF694" s="31"/>
      <c r="BG694" s="31"/>
    </row>
    <row r="695" spans="12:59" ht="15.75">
      <c r="L695" s="2"/>
      <c r="M695" s="2"/>
      <c r="N695" s="2"/>
      <c r="O695" s="2"/>
      <c r="P695" s="31"/>
      <c r="Q695" s="2"/>
      <c r="R695" s="31"/>
      <c r="S695" s="2"/>
      <c r="T695" s="31"/>
      <c r="U695" s="31"/>
      <c r="V695" s="31"/>
      <c r="W695" s="31"/>
      <c r="X695" s="31"/>
      <c r="Y695" s="31"/>
      <c r="Z695" s="31"/>
      <c r="AA695" s="31"/>
      <c r="AB695" s="31"/>
      <c r="AC695" s="31"/>
      <c r="AD695" s="31"/>
      <c r="AE695" s="31"/>
      <c r="AF695" s="31"/>
      <c r="AG695" s="31"/>
      <c r="AH695" s="31"/>
      <c r="AI695" s="31"/>
      <c r="AJ695" s="31"/>
      <c r="AK695" s="31"/>
      <c r="AL695" s="31"/>
      <c r="AM695" s="31"/>
      <c r="AN695" s="31"/>
      <c r="AO695" s="31"/>
      <c r="AP695" s="31"/>
      <c r="AQ695" s="31"/>
      <c r="AR695" s="31"/>
      <c r="AS695" s="31"/>
      <c r="AT695" s="31"/>
      <c r="AU695" s="31"/>
      <c r="AV695" s="31"/>
      <c r="AW695" s="31"/>
      <c r="AX695" s="31"/>
      <c r="AY695" s="31"/>
      <c r="AZ695" s="31"/>
      <c r="BA695" s="31"/>
      <c r="BB695" s="31"/>
      <c r="BC695" s="31"/>
      <c r="BD695" s="31"/>
      <c r="BE695" s="31"/>
      <c r="BF695" s="31"/>
      <c r="BG695" s="31"/>
    </row>
    <row r="696" spans="12:59" ht="15.75">
      <c r="L696" s="2"/>
      <c r="M696" s="2"/>
      <c r="N696" s="2"/>
      <c r="O696" s="2"/>
      <c r="P696" s="31"/>
      <c r="Q696" s="2"/>
      <c r="R696" s="31"/>
      <c r="S696" s="2"/>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row>
    <row r="697" spans="12:59" ht="15.75">
      <c r="L697" s="2"/>
      <c r="M697" s="2"/>
      <c r="N697" s="2"/>
      <c r="O697" s="2"/>
      <c r="P697" s="31"/>
      <c r="Q697" s="2"/>
      <c r="R697" s="31"/>
      <c r="S697" s="2"/>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c r="AY697" s="31"/>
      <c r="AZ697" s="31"/>
      <c r="BA697" s="31"/>
      <c r="BB697" s="31"/>
      <c r="BC697" s="31"/>
      <c r="BD697" s="31"/>
      <c r="BE697" s="31"/>
      <c r="BF697" s="31"/>
      <c r="BG697" s="31"/>
    </row>
    <row r="698" spans="12:59" ht="15.75">
      <c r="L698" s="2"/>
      <c r="M698" s="2"/>
      <c r="N698" s="2"/>
      <c r="O698" s="2"/>
      <c r="P698" s="31"/>
      <c r="Q698" s="2"/>
      <c r="R698" s="31"/>
      <c r="S698" s="2"/>
      <c r="T698" s="31"/>
      <c r="U698" s="31"/>
      <c r="V698" s="31"/>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c r="AY698" s="31"/>
      <c r="AZ698" s="31"/>
      <c r="BA698" s="31"/>
      <c r="BB698" s="31"/>
      <c r="BC698" s="31"/>
      <c r="BD698" s="31"/>
      <c r="BE698" s="31"/>
      <c r="BF698" s="31"/>
      <c r="BG698" s="31"/>
    </row>
    <row r="699" spans="12:59" ht="15.75">
      <c r="L699" s="2"/>
      <c r="M699" s="2"/>
      <c r="N699" s="2"/>
      <c r="O699" s="2"/>
      <c r="P699" s="31"/>
      <c r="Q699" s="2"/>
      <c r="R699" s="31"/>
      <c r="S699" s="2"/>
      <c r="T699" s="31"/>
      <c r="U699" s="31"/>
      <c r="V699" s="31"/>
      <c r="W699" s="31"/>
      <c r="X699" s="31"/>
      <c r="Y699" s="31"/>
      <c r="Z699" s="31"/>
      <c r="AA699" s="31"/>
      <c r="AB699" s="31"/>
      <c r="AC699" s="31"/>
      <c r="AD699" s="31"/>
      <c r="AE699" s="31"/>
      <c r="AF699" s="31"/>
      <c r="AG699" s="31"/>
      <c r="AH699" s="31"/>
      <c r="AI699" s="31"/>
      <c r="AJ699" s="31"/>
      <c r="AK699" s="31"/>
      <c r="AL699" s="31"/>
      <c r="AM699" s="31"/>
      <c r="AN699" s="31"/>
      <c r="AO699" s="31"/>
      <c r="AP699" s="31"/>
      <c r="AQ699" s="31"/>
      <c r="AR699" s="31"/>
      <c r="AS699" s="31"/>
      <c r="AT699" s="31"/>
      <c r="AU699" s="31"/>
      <c r="AV699" s="31"/>
      <c r="AW699" s="31"/>
      <c r="AX699" s="31"/>
      <c r="AY699" s="31"/>
      <c r="AZ699" s="31"/>
      <c r="BA699" s="31"/>
      <c r="BB699" s="31"/>
      <c r="BC699" s="31"/>
      <c r="BD699" s="31"/>
      <c r="BE699" s="31"/>
      <c r="BF699" s="31"/>
      <c r="BG699" s="31"/>
    </row>
    <row r="700" spans="12:59" ht="15.75">
      <c r="L700" s="2"/>
      <c r="M700" s="2"/>
      <c r="N700" s="2"/>
      <c r="O700" s="2"/>
      <c r="P700" s="31"/>
      <c r="Q700" s="2"/>
      <c r="R700" s="31"/>
      <c r="S700" s="2"/>
      <c r="T700" s="31"/>
      <c r="U700" s="31"/>
      <c r="V700" s="31"/>
      <c r="W700" s="31"/>
      <c r="X700" s="31"/>
      <c r="Y700" s="31"/>
      <c r="Z700" s="31"/>
      <c r="AA700" s="31"/>
      <c r="AB700" s="31"/>
      <c r="AC700" s="31"/>
      <c r="AD700" s="31"/>
      <c r="AE700" s="31"/>
      <c r="AF700" s="31"/>
      <c r="AG700" s="31"/>
      <c r="AH700" s="31"/>
      <c r="AI700" s="31"/>
      <c r="AJ700" s="31"/>
      <c r="AK700" s="31"/>
      <c r="AL700" s="31"/>
      <c r="AM700" s="31"/>
      <c r="AN700" s="31"/>
      <c r="AO700" s="31"/>
      <c r="AP700" s="31"/>
      <c r="AQ700" s="31"/>
      <c r="AR700" s="31"/>
      <c r="AS700" s="31"/>
      <c r="AT700" s="31"/>
      <c r="AU700" s="31"/>
      <c r="AV700" s="31"/>
      <c r="AW700" s="31"/>
      <c r="AX700" s="31"/>
      <c r="AY700" s="31"/>
      <c r="AZ700" s="31"/>
      <c r="BA700" s="31"/>
      <c r="BB700" s="31"/>
      <c r="BC700" s="31"/>
      <c r="BD700" s="31"/>
      <c r="BE700" s="31"/>
      <c r="BF700" s="31"/>
      <c r="BG700" s="31"/>
    </row>
    <row r="701" spans="12:59" ht="15.75">
      <c r="L701" s="2"/>
      <c r="M701" s="2"/>
      <c r="N701" s="2"/>
      <c r="O701" s="2"/>
      <c r="P701" s="31"/>
      <c r="Q701" s="2"/>
      <c r="R701" s="31"/>
      <c r="S701" s="2"/>
      <c r="T701" s="31"/>
      <c r="U701" s="31"/>
      <c r="V701" s="31"/>
      <c r="W701" s="31"/>
      <c r="X701" s="31"/>
      <c r="Y701" s="31"/>
      <c r="Z701" s="31"/>
      <c r="AA701" s="31"/>
      <c r="AB701" s="31"/>
      <c r="AC701" s="31"/>
      <c r="AD701" s="31"/>
      <c r="AE701" s="31"/>
      <c r="AF701" s="31"/>
      <c r="AG701" s="31"/>
      <c r="AH701" s="31"/>
      <c r="AI701" s="31"/>
      <c r="AJ701" s="31"/>
      <c r="AK701" s="31"/>
      <c r="AL701" s="31"/>
      <c r="AM701" s="31"/>
      <c r="AN701" s="31"/>
      <c r="AO701" s="31"/>
      <c r="AP701" s="31"/>
      <c r="AQ701" s="31"/>
      <c r="AR701" s="31"/>
      <c r="AS701" s="31"/>
      <c r="AT701" s="31"/>
      <c r="AU701" s="31"/>
      <c r="AV701" s="31"/>
      <c r="AW701" s="31"/>
      <c r="AX701" s="31"/>
      <c r="AY701" s="31"/>
      <c r="AZ701" s="31"/>
      <c r="BA701" s="31"/>
      <c r="BB701" s="31"/>
      <c r="BC701" s="31"/>
      <c r="BD701" s="31"/>
      <c r="BE701" s="31"/>
      <c r="BF701" s="31"/>
      <c r="BG701" s="31"/>
    </row>
    <row r="702" spans="12:59" ht="15.75">
      <c r="L702" s="2"/>
      <c r="M702" s="2"/>
      <c r="N702" s="2"/>
      <c r="O702" s="2"/>
      <c r="P702" s="31"/>
      <c r="Q702" s="2"/>
      <c r="R702" s="31"/>
      <c r="S702" s="2"/>
      <c r="T702" s="31"/>
      <c r="U702" s="31"/>
      <c r="V702" s="31"/>
      <c r="W702" s="31"/>
      <c r="X702" s="31"/>
      <c r="Y702" s="31"/>
      <c r="Z702" s="31"/>
      <c r="AA702" s="31"/>
      <c r="AB702" s="31"/>
      <c r="AC702" s="31"/>
      <c r="AD702" s="31"/>
      <c r="AE702" s="31"/>
      <c r="AF702" s="31"/>
      <c r="AG702" s="31"/>
      <c r="AH702" s="31"/>
      <c r="AI702" s="31"/>
      <c r="AJ702" s="31"/>
      <c r="AK702" s="31"/>
      <c r="AL702" s="31"/>
      <c r="AM702" s="31"/>
      <c r="AN702" s="31"/>
      <c r="AO702" s="31"/>
      <c r="AP702" s="31"/>
      <c r="AQ702" s="31"/>
      <c r="AR702" s="31"/>
      <c r="AS702" s="31"/>
      <c r="AT702" s="31"/>
      <c r="AU702" s="31"/>
      <c r="AV702" s="31"/>
      <c r="AW702" s="31"/>
      <c r="AX702" s="31"/>
      <c r="AY702" s="31"/>
      <c r="AZ702" s="31"/>
      <c r="BA702" s="31"/>
      <c r="BB702" s="31"/>
      <c r="BC702" s="31"/>
      <c r="BD702" s="31"/>
      <c r="BE702" s="31"/>
      <c r="BF702" s="31"/>
      <c r="BG702" s="31"/>
    </row>
    <row r="703" spans="12:59" ht="15.75">
      <c r="L703" s="2"/>
      <c r="M703" s="2"/>
      <c r="N703" s="2"/>
      <c r="O703" s="2"/>
      <c r="P703" s="31"/>
      <c r="Q703" s="2"/>
      <c r="R703" s="31"/>
      <c r="S703" s="2"/>
      <c r="T703" s="31"/>
      <c r="U703" s="31"/>
      <c r="V703" s="31"/>
      <c r="W703" s="31"/>
      <c r="X703" s="31"/>
      <c r="Y703" s="31"/>
      <c r="Z703" s="31"/>
      <c r="AA703" s="31"/>
      <c r="AB703" s="31"/>
      <c r="AC703" s="31"/>
      <c r="AD703" s="31"/>
      <c r="AE703" s="31"/>
      <c r="AF703" s="31"/>
      <c r="AG703" s="31"/>
      <c r="AH703" s="31"/>
      <c r="AI703" s="31"/>
      <c r="AJ703" s="31"/>
      <c r="AK703" s="31"/>
      <c r="AL703" s="31"/>
      <c r="AM703" s="31"/>
      <c r="AN703" s="31"/>
      <c r="AO703" s="31"/>
      <c r="AP703" s="31"/>
      <c r="AQ703" s="31"/>
      <c r="AR703" s="31"/>
      <c r="AS703" s="31"/>
      <c r="AT703" s="31"/>
      <c r="AU703" s="31"/>
      <c r="AV703" s="31"/>
      <c r="AW703" s="31"/>
      <c r="AX703" s="31"/>
      <c r="AY703" s="31"/>
      <c r="AZ703" s="31"/>
      <c r="BA703" s="31"/>
      <c r="BB703" s="31"/>
      <c r="BC703" s="31"/>
      <c r="BD703" s="31"/>
      <c r="BE703" s="31"/>
      <c r="BF703" s="31"/>
      <c r="BG703" s="31"/>
    </row>
    <row r="704" spans="12:59" ht="15.75">
      <c r="L704" s="2"/>
      <c r="M704" s="2"/>
      <c r="N704" s="2"/>
      <c r="O704" s="2"/>
      <c r="P704" s="31"/>
      <c r="Q704" s="2"/>
      <c r="R704" s="31"/>
      <c r="S704" s="2"/>
      <c r="T704" s="31"/>
      <c r="U704" s="31"/>
      <c r="V704" s="31"/>
      <c r="W704" s="31"/>
      <c r="X704" s="31"/>
      <c r="Y704" s="31"/>
      <c r="Z704" s="31"/>
      <c r="AA704" s="31"/>
      <c r="AB704" s="31"/>
      <c r="AC704" s="31"/>
      <c r="AD704" s="31"/>
      <c r="AE704" s="31"/>
      <c r="AF704" s="31"/>
      <c r="AG704" s="31"/>
      <c r="AH704" s="31"/>
      <c r="AI704" s="31"/>
      <c r="AJ704" s="31"/>
      <c r="AK704" s="31"/>
      <c r="AL704" s="31"/>
      <c r="AM704" s="31"/>
      <c r="AN704" s="31"/>
      <c r="AO704" s="31"/>
      <c r="AP704" s="31"/>
      <c r="AQ704" s="31"/>
      <c r="AR704" s="31"/>
      <c r="AS704" s="31"/>
      <c r="AT704" s="31"/>
      <c r="AU704" s="31"/>
      <c r="AV704" s="31"/>
      <c r="AW704" s="31"/>
      <c r="AX704" s="31"/>
      <c r="AY704" s="31"/>
      <c r="AZ704" s="31"/>
      <c r="BA704" s="31"/>
      <c r="BB704" s="31"/>
      <c r="BC704" s="31"/>
      <c r="BD704" s="31"/>
      <c r="BE704" s="31"/>
      <c r="BF704" s="31"/>
      <c r="BG704" s="31"/>
    </row>
    <row r="705" spans="12:59" ht="15.75">
      <c r="L705" s="2"/>
      <c r="M705" s="2"/>
      <c r="N705" s="2"/>
      <c r="O705" s="2"/>
      <c r="P705" s="31"/>
      <c r="Q705" s="2"/>
      <c r="R705" s="31"/>
      <c r="S705" s="2"/>
      <c r="T705" s="31"/>
      <c r="U705" s="31"/>
      <c r="V705" s="31"/>
      <c r="W705" s="31"/>
      <c r="X705" s="31"/>
      <c r="Y705" s="31"/>
      <c r="Z705" s="31"/>
      <c r="AA705" s="31"/>
      <c r="AB705" s="31"/>
      <c r="AC705" s="31"/>
      <c r="AD705" s="31"/>
      <c r="AE705" s="31"/>
      <c r="AF705" s="31"/>
      <c r="AG705" s="31"/>
      <c r="AH705" s="31"/>
      <c r="AI705" s="31"/>
      <c r="AJ705" s="31"/>
      <c r="AK705" s="31"/>
      <c r="AL705" s="31"/>
      <c r="AM705" s="31"/>
      <c r="AN705" s="31"/>
      <c r="AO705" s="31"/>
      <c r="AP705" s="31"/>
      <c r="AQ705" s="31"/>
      <c r="AR705" s="31"/>
      <c r="AS705" s="31"/>
      <c r="AT705" s="31"/>
      <c r="AU705" s="31"/>
      <c r="AV705" s="31"/>
      <c r="AW705" s="31"/>
      <c r="AX705" s="31"/>
      <c r="AY705" s="31"/>
      <c r="AZ705" s="31"/>
      <c r="BA705" s="31"/>
      <c r="BB705" s="31"/>
      <c r="BC705" s="31"/>
      <c r="BD705" s="31"/>
      <c r="BE705" s="31"/>
      <c r="BF705" s="31"/>
      <c r="BG705" s="31"/>
    </row>
    <row r="706" spans="12:59" ht="15.75">
      <c r="L706" s="2"/>
      <c r="M706" s="2"/>
      <c r="N706" s="2"/>
      <c r="O706" s="2"/>
      <c r="P706" s="31"/>
      <c r="Q706" s="2"/>
      <c r="R706" s="31"/>
      <c r="S706" s="2"/>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c r="BF706" s="31"/>
      <c r="BG706" s="31"/>
    </row>
    <row r="707" spans="12:59" ht="15.75">
      <c r="L707" s="2"/>
      <c r="M707" s="2"/>
      <c r="N707" s="2"/>
      <c r="O707" s="2"/>
      <c r="P707" s="31"/>
      <c r="Q707" s="2"/>
      <c r="R707" s="31"/>
      <c r="S707" s="2"/>
      <c r="T707" s="31"/>
      <c r="U707" s="31"/>
      <c r="V707" s="31"/>
      <c r="W707" s="31"/>
      <c r="X707" s="31"/>
      <c r="Y707" s="31"/>
      <c r="Z707" s="31"/>
      <c r="AA707" s="31"/>
      <c r="AB707" s="31"/>
      <c r="AC707" s="31"/>
      <c r="AD707" s="31"/>
      <c r="AE707" s="31"/>
      <c r="AF707" s="31"/>
      <c r="AG707" s="31"/>
      <c r="AH707" s="31"/>
      <c r="AI707" s="31"/>
      <c r="AJ707" s="31"/>
      <c r="AK707" s="31"/>
      <c r="AL707" s="31"/>
      <c r="AM707" s="31"/>
      <c r="AN707" s="31"/>
      <c r="AO707" s="31"/>
      <c r="AP707" s="31"/>
      <c r="AQ707" s="31"/>
      <c r="AR707" s="31"/>
      <c r="AS707" s="31"/>
      <c r="AT707" s="31"/>
      <c r="AU707" s="31"/>
      <c r="AV707" s="31"/>
      <c r="AW707" s="31"/>
      <c r="AX707" s="31"/>
      <c r="AY707" s="31"/>
      <c r="AZ707" s="31"/>
      <c r="BA707" s="31"/>
      <c r="BB707" s="31"/>
      <c r="BC707" s="31"/>
      <c r="BD707" s="31"/>
      <c r="BE707" s="31"/>
      <c r="BF707" s="31"/>
      <c r="BG707" s="31"/>
    </row>
    <row r="708" spans="12:59" ht="15.75">
      <c r="L708" s="2"/>
      <c r="M708" s="2"/>
      <c r="N708" s="2"/>
      <c r="O708" s="2"/>
      <c r="P708" s="31"/>
      <c r="Q708" s="2"/>
      <c r="R708" s="31"/>
      <c r="S708" s="2"/>
      <c r="T708" s="31"/>
      <c r="U708" s="31"/>
      <c r="V708" s="31"/>
      <c r="W708" s="31"/>
      <c r="X708" s="31"/>
      <c r="Y708" s="31"/>
      <c r="Z708" s="31"/>
      <c r="AA708" s="31"/>
      <c r="AB708" s="31"/>
      <c r="AC708" s="31"/>
      <c r="AD708" s="31"/>
      <c r="AE708" s="31"/>
      <c r="AF708" s="31"/>
      <c r="AG708" s="31"/>
      <c r="AH708" s="31"/>
      <c r="AI708" s="31"/>
      <c r="AJ708" s="31"/>
      <c r="AK708" s="31"/>
      <c r="AL708" s="31"/>
      <c r="AM708" s="31"/>
      <c r="AN708" s="31"/>
      <c r="AO708" s="31"/>
      <c r="AP708" s="31"/>
      <c r="AQ708" s="31"/>
      <c r="AR708" s="31"/>
      <c r="AS708" s="31"/>
      <c r="AT708" s="31"/>
      <c r="AU708" s="31"/>
      <c r="AV708" s="31"/>
      <c r="AW708" s="31"/>
      <c r="AX708" s="31"/>
      <c r="AY708" s="31"/>
      <c r="AZ708" s="31"/>
      <c r="BA708" s="31"/>
      <c r="BB708" s="31"/>
      <c r="BC708" s="31"/>
      <c r="BD708" s="31"/>
      <c r="BE708" s="31"/>
      <c r="BF708" s="31"/>
      <c r="BG708" s="31"/>
    </row>
    <row r="709" spans="12:59" ht="15.75">
      <c r="L709" s="2"/>
      <c r="M709" s="2"/>
      <c r="N709" s="2"/>
      <c r="O709" s="2"/>
      <c r="P709" s="31"/>
      <c r="Q709" s="2"/>
      <c r="R709" s="31"/>
      <c r="S709" s="2"/>
      <c r="T709" s="31"/>
      <c r="U709" s="31"/>
      <c r="V709" s="31"/>
      <c r="W709" s="31"/>
      <c r="X709" s="31"/>
      <c r="Y709" s="31"/>
      <c r="Z709" s="31"/>
      <c r="AA709" s="31"/>
      <c r="AB709" s="31"/>
      <c r="AC709" s="31"/>
      <c r="AD709" s="31"/>
      <c r="AE709" s="31"/>
      <c r="AF709" s="31"/>
      <c r="AG709" s="31"/>
      <c r="AH709" s="31"/>
      <c r="AI709" s="31"/>
      <c r="AJ709" s="31"/>
      <c r="AK709" s="31"/>
      <c r="AL709" s="31"/>
      <c r="AM709" s="31"/>
      <c r="AN709" s="31"/>
      <c r="AO709" s="31"/>
      <c r="AP709" s="31"/>
      <c r="AQ709" s="31"/>
      <c r="AR709" s="31"/>
      <c r="AS709" s="31"/>
      <c r="AT709" s="31"/>
      <c r="AU709" s="31"/>
      <c r="AV709" s="31"/>
      <c r="AW709" s="31"/>
      <c r="AX709" s="31"/>
      <c r="AY709" s="31"/>
      <c r="AZ709" s="31"/>
      <c r="BA709" s="31"/>
      <c r="BB709" s="31"/>
      <c r="BC709" s="31"/>
      <c r="BD709" s="31"/>
      <c r="BE709" s="31"/>
      <c r="BF709" s="31"/>
      <c r="BG709" s="31"/>
    </row>
    <row r="710" spans="12:59" ht="15.75">
      <c r="L710" s="2"/>
      <c r="M710" s="2"/>
      <c r="N710" s="2"/>
      <c r="O710" s="2"/>
      <c r="P710" s="31"/>
      <c r="Q710" s="2"/>
      <c r="R710" s="31"/>
      <c r="S710" s="2"/>
      <c r="T710" s="31"/>
      <c r="U710" s="31"/>
      <c r="V710" s="31"/>
      <c r="W710" s="31"/>
      <c r="X710" s="31"/>
      <c r="Y710" s="31"/>
      <c r="Z710" s="31"/>
      <c r="AA710" s="31"/>
      <c r="AB710" s="31"/>
      <c r="AC710" s="31"/>
      <c r="AD710" s="31"/>
      <c r="AE710" s="31"/>
      <c r="AF710" s="31"/>
      <c r="AG710" s="31"/>
      <c r="AH710" s="31"/>
      <c r="AI710" s="31"/>
      <c r="AJ710" s="31"/>
      <c r="AK710" s="31"/>
      <c r="AL710" s="31"/>
      <c r="AM710" s="31"/>
      <c r="AN710" s="31"/>
      <c r="AO710" s="31"/>
      <c r="AP710" s="31"/>
      <c r="AQ710" s="31"/>
      <c r="AR710" s="31"/>
      <c r="AS710" s="31"/>
      <c r="AT710" s="31"/>
      <c r="AU710" s="31"/>
      <c r="AV710" s="31"/>
      <c r="AW710" s="31"/>
      <c r="AX710" s="31"/>
      <c r="AY710" s="31"/>
      <c r="AZ710" s="31"/>
      <c r="BA710" s="31"/>
      <c r="BB710" s="31"/>
      <c r="BC710" s="31"/>
      <c r="BD710" s="31"/>
      <c r="BE710" s="31"/>
      <c r="BF710" s="31"/>
      <c r="BG710" s="31"/>
    </row>
    <row r="711" spans="12:59" ht="15.75">
      <c r="L711" s="2"/>
      <c r="M711" s="2"/>
      <c r="N711" s="2"/>
      <c r="O711" s="2"/>
      <c r="P711" s="31"/>
      <c r="Q711" s="2"/>
      <c r="R711" s="31"/>
      <c r="S711" s="2"/>
      <c r="T711" s="31"/>
      <c r="U711" s="31"/>
      <c r="V711" s="31"/>
      <c r="W711" s="31"/>
      <c r="X711" s="31"/>
      <c r="Y711" s="31"/>
      <c r="Z711" s="31"/>
      <c r="AA711" s="31"/>
      <c r="AB711" s="31"/>
      <c r="AC711" s="31"/>
      <c r="AD711" s="31"/>
      <c r="AE711" s="31"/>
      <c r="AF711" s="31"/>
      <c r="AG711" s="31"/>
      <c r="AH711" s="31"/>
      <c r="AI711" s="31"/>
      <c r="AJ711" s="31"/>
      <c r="AK711" s="31"/>
      <c r="AL711" s="31"/>
      <c r="AM711" s="31"/>
      <c r="AN711" s="31"/>
      <c r="AO711" s="31"/>
      <c r="AP711" s="31"/>
      <c r="AQ711" s="31"/>
      <c r="AR711" s="31"/>
      <c r="AS711" s="31"/>
      <c r="AT711" s="31"/>
      <c r="AU711" s="31"/>
      <c r="AV711" s="31"/>
      <c r="AW711" s="31"/>
      <c r="AX711" s="31"/>
      <c r="AY711" s="31"/>
      <c r="AZ711" s="31"/>
      <c r="BA711" s="31"/>
      <c r="BB711" s="31"/>
      <c r="BC711" s="31"/>
      <c r="BD711" s="31"/>
      <c r="BE711" s="31"/>
      <c r="BF711" s="31"/>
      <c r="BG711" s="31"/>
    </row>
    <row r="712" spans="12:59" ht="15.75">
      <c r="L712" s="2"/>
      <c r="M712" s="2"/>
      <c r="N712" s="2"/>
      <c r="O712" s="2"/>
      <c r="P712" s="31"/>
      <c r="Q712" s="2"/>
      <c r="R712" s="31"/>
      <c r="S712" s="2"/>
      <c r="T712" s="31"/>
      <c r="U712" s="31"/>
      <c r="V712" s="31"/>
      <c r="W712" s="31"/>
      <c r="X712" s="31"/>
      <c r="Y712" s="31"/>
      <c r="Z712" s="31"/>
      <c r="AA712" s="31"/>
      <c r="AB712" s="31"/>
      <c r="AC712" s="31"/>
      <c r="AD712" s="31"/>
      <c r="AE712" s="31"/>
      <c r="AF712" s="31"/>
      <c r="AG712" s="31"/>
      <c r="AH712" s="31"/>
      <c r="AI712" s="31"/>
      <c r="AJ712" s="31"/>
      <c r="AK712" s="31"/>
      <c r="AL712" s="31"/>
      <c r="AM712" s="31"/>
      <c r="AN712" s="31"/>
      <c r="AO712" s="31"/>
      <c r="AP712" s="31"/>
      <c r="AQ712" s="31"/>
      <c r="AR712" s="31"/>
      <c r="AS712" s="31"/>
      <c r="AT712" s="31"/>
      <c r="AU712" s="31"/>
      <c r="AV712" s="31"/>
      <c r="AW712" s="31"/>
      <c r="AX712" s="31"/>
      <c r="AY712" s="31"/>
      <c r="AZ712" s="31"/>
      <c r="BA712" s="31"/>
      <c r="BB712" s="31"/>
      <c r="BC712" s="31"/>
      <c r="BD712" s="31"/>
      <c r="BE712" s="31"/>
      <c r="BF712" s="31"/>
      <c r="BG712" s="31"/>
    </row>
    <row r="713" spans="12:59" ht="15.75">
      <c r="L713" s="2"/>
      <c r="M713" s="2"/>
      <c r="N713" s="2"/>
      <c r="O713" s="2"/>
      <c r="P713" s="31"/>
      <c r="Q713" s="2"/>
      <c r="R713" s="31"/>
      <c r="S713" s="2"/>
      <c r="T713" s="31"/>
      <c r="U713" s="31"/>
      <c r="V713" s="31"/>
      <c r="W713" s="31"/>
      <c r="X713" s="31"/>
      <c r="Y713" s="31"/>
      <c r="Z713" s="31"/>
      <c r="AA713" s="31"/>
      <c r="AB713" s="31"/>
      <c r="AC713" s="31"/>
      <c r="AD713" s="31"/>
      <c r="AE713" s="31"/>
      <c r="AF713" s="31"/>
      <c r="AG713" s="31"/>
      <c r="AH713" s="31"/>
      <c r="AI713" s="31"/>
      <c r="AJ713" s="31"/>
      <c r="AK713" s="31"/>
      <c r="AL713" s="31"/>
      <c r="AM713" s="31"/>
      <c r="AN713" s="31"/>
      <c r="AO713" s="31"/>
      <c r="AP713" s="31"/>
      <c r="AQ713" s="31"/>
      <c r="AR713" s="31"/>
      <c r="AS713" s="31"/>
      <c r="AT713" s="31"/>
      <c r="AU713" s="31"/>
      <c r="AV713" s="31"/>
      <c r="AW713" s="31"/>
      <c r="AX713" s="31"/>
      <c r="AY713" s="31"/>
      <c r="AZ713" s="31"/>
      <c r="BA713" s="31"/>
      <c r="BB713" s="31"/>
      <c r="BC713" s="31"/>
      <c r="BD713" s="31"/>
      <c r="BE713" s="31"/>
      <c r="BF713" s="31"/>
      <c r="BG713" s="31"/>
    </row>
    <row r="714" spans="12:59" ht="15.75">
      <c r="L714" s="2"/>
      <c r="M714" s="2"/>
      <c r="N714" s="2"/>
      <c r="O714" s="2"/>
      <c r="P714" s="31"/>
      <c r="Q714" s="2"/>
      <c r="R714" s="31"/>
      <c r="S714" s="2"/>
      <c r="T714" s="31"/>
      <c r="U714" s="31"/>
      <c r="V714" s="31"/>
      <c r="W714" s="31"/>
      <c r="X714" s="31"/>
      <c r="Y714" s="31"/>
      <c r="Z714" s="31"/>
      <c r="AA714" s="31"/>
      <c r="AB714" s="31"/>
      <c r="AC714" s="31"/>
      <c r="AD714" s="31"/>
      <c r="AE714" s="31"/>
      <c r="AF714" s="31"/>
      <c r="AG714" s="31"/>
      <c r="AH714" s="31"/>
      <c r="AI714" s="31"/>
      <c r="AJ714" s="31"/>
      <c r="AK714" s="31"/>
      <c r="AL714" s="31"/>
      <c r="AM714" s="31"/>
      <c r="AN714" s="31"/>
      <c r="AO714" s="31"/>
      <c r="AP714" s="31"/>
      <c r="AQ714" s="31"/>
      <c r="AR714" s="31"/>
      <c r="AS714" s="31"/>
      <c r="AT714" s="31"/>
      <c r="AU714" s="31"/>
      <c r="AV714" s="31"/>
      <c r="AW714" s="31"/>
      <c r="AX714" s="31"/>
      <c r="AY714" s="31"/>
      <c r="AZ714" s="31"/>
      <c r="BA714" s="31"/>
      <c r="BB714" s="31"/>
      <c r="BC714" s="31"/>
      <c r="BD714" s="31"/>
      <c r="BE714" s="31"/>
      <c r="BF714" s="31"/>
      <c r="BG714" s="31"/>
    </row>
    <row r="715" spans="12:59" ht="15.75">
      <c r="L715" s="2"/>
      <c r="M715" s="2"/>
      <c r="N715" s="2"/>
      <c r="O715" s="2"/>
      <c r="P715" s="31"/>
      <c r="Q715" s="2"/>
      <c r="R715" s="31"/>
      <c r="S715" s="2"/>
      <c r="T715" s="31"/>
      <c r="U715" s="31"/>
      <c r="V715" s="31"/>
      <c r="W715" s="31"/>
      <c r="X715" s="31"/>
      <c r="Y715" s="31"/>
      <c r="Z715" s="31"/>
      <c r="AA715" s="31"/>
      <c r="AB715" s="31"/>
      <c r="AC715" s="31"/>
      <c r="AD715" s="31"/>
      <c r="AE715" s="31"/>
      <c r="AF715" s="31"/>
      <c r="AG715" s="31"/>
      <c r="AH715" s="31"/>
      <c r="AI715" s="31"/>
      <c r="AJ715" s="31"/>
      <c r="AK715" s="31"/>
      <c r="AL715" s="31"/>
      <c r="AM715" s="31"/>
      <c r="AN715" s="31"/>
      <c r="AO715" s="31"/>
      <c r="AP715" s="31"/>
      <c r="AQ715" s="31"/>
      <c r="AR715" s="31"/>
      <c r="AS715" s="31"/>
      <c r="AT715" s="31"/>
      <c r="AU715" s="31"/>
      <c r="AV715" s="31"/>
      <c r="AW715" s="31"/>
      <c r="AX715" s="31"/>
      <c r="AY715" s="31"/>
      <c r="AZ715" s="31"/>
      <c r="BA715" s="31"/>
      <c r="BB715" s="31"/>
      <c r="BC715" s="31"/>
      <c r="BD715" s="31"/>
      <c r="BE715" s="31"/>
      <c r="BF715" s="31"/>
      <c r="BG715" s="31"/>
    </row>
    <row r="716" spans="12:59" ht="15.75">
      <c r="L716" s="2"/>
      <c r="M716" s="2"/>
      <c r="N716" s="2"/>
      <c r="O716" s="2"/>
      <c r="P716" s="31"/>
      <c r="Q716" s="2"/>
      <c r="R716" s="31"/>
      <c r="S716" s="2"/>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row>
    <row r="717" spans="12:59" ht="15.75">
      <c r="L717" s="2"/>
      <c r="M717" s="2"/>
      <c r="N717" s="2"/>
      <c r="O717" s="2"/>
      <c r="P717" s="31"/>
      <c r="Q717" s="2"/>
      <c r="R717" s="31"/>
      <c r="S717" s="2"/>
      <c r="T717" s="31"/>
      <c r="U717" s="31"/>
      <c r="V717" s="31"/>
      <c r="W717" s="31"/>
      <c r="X717" s="31"/>
      <c r="Y717" s="31"/>
      <c r="Z717" s="31"/>
      <c r="AA717" s="31"/>
      <c r="AB717" s="31"/>
      <c r="AC717" s="31"/>
      <c r="AD717" s="31"/>
      <c r="AE717" s="31"/>
      <c r="AF717" s="31"/>
      <c r="AG717" s="31"/>
      <c r="AH717" s="31"/>
      <c r="AI717" s="31"/>
      <c r="AJ717" s="31"/>
      <c r="AK717" s="31"/>
      <c r="AL717" s="31"/>
      <c r="AM717" s="31"/>
      <c r="AN717" s="31"/>
      <c r="AO717" s="31"/>
      <c r="AP717" s="31"/>
      <c r="AQ717" s="31"/>
      <c r="AR717" s="31"/>
      <c r="AS717" s="31"/>
      <c r="AT717" s="31"/>
      <c r="AU717" s="31"/>
      <c r="AV717" s="31"/>
      <c r="AW717" s="31"/>
      <c r="AX717" s="31"/>
      <c r="AY717" s="31"/>
      <c r="AZ717" s="31"/>
      <c r="BA717" s="31"/>
      <c r="BB717" s="31"/>
      <c r="BC717" s="31"/>
      <c r="BD717" s="31"/>
      <c r="BE717" s="31"/>
      <c r="BF717" s="31"/>
      <c r="BG717" s="31"/>
    </row>
    <row r="718" spans="12:59" ht="15.75">
      <c r="L718" s="2"/>
      <c r="M718" s="2"/>
      <c r="N718" s="2"/>
      <c r="O718" s="2"/>
      <c r="P718" s="31"/>
      <c r="Q718" s="2"/>
      <c r="R718" s="31"/>
      <c r="S718" s="2"/>
      <c r="T718" s="31"/>
      <c r="U718" s="31"/>
      <c r="V718" s="31"/>
      <c r="W718" s="31"/>
      <c r="X718" s="31"/>
      <c r="Y718" s="31"/>
      <c r="Z718" s="31"/>
      <c r="AA718" s="31"/>
      <c r="AB718" s="31"/>
      <c r="AC718" s="31"/>
      <c r="AD718" s="31"/>
      <c r="AE718" s="31"/>
      <c r="AF718" s="31"/>
      <c r="AG718" s="31"/>
      <c r="AH718" s="31"/>
      <c r="AI718" s="31"/>
      <c r="AJ718" s="31"/>
      <c r="AK718" s="31"/>
      <c r="AL718" s="31"/>
      <c r="AM718" s="31"/>
      <c r="AN718" s="31"/>
      <c r="AO718" s="31"/>
      <c r="AP718" s="31"/>
      <c r="AQ718" s="31"/>
      <c r="AR718" s="31"/>
      <c r="AS718" s="31"/>
      <c r="AT718" s="31"/>
      <c r="AU718" s="31"/>
      <c r="AV718" s="31"/>
      <c r="AW718" s="31"/>
      <c r="AX718" s="31"/>
      <c r="AY718" s="31"/>
      <c r="AZ718" s="31"/>
      <c r="BA718" s="31"/>
      <c r="BB718" s="31"/>
      <c r="BC718" s="31"/>
      <c r="BD718" s="31"/>
      <c r="BE718" s="31"/>
      <c r="BF718" s="31"/>
      <c r="BG718" s="31"/>
    </row>
    <row r="719" spans="12:59" ht="15.75">
      <c r="L719" s="2"/>
      <c r="M719" s="2"/>
      <c r="N719" s="2"/>
      <c r="O719" s="2"/>
      <c r="P719" s="31"/>
      <c r="Q719" s="2"/>
      <c r="R719" s="31"/>
      <c r="S719" s="2"/>
      <c r="T719" s="31"/>
      <c r="U719" s="31"/>
      <c r="V719" s="31"/>
      <c r="W719" s="31"/>
      <c r="X719" s="31"/>
      <c r="Y719" s="31"/>
      <c r="Z719" s="31"/>
      <c r="AA719" s="31"/>
      <c r="AB719" s="31"/>
      <c r="AC719" s="31"/>
      <c r="AD719" s="31"/>
      <c r="AE719" s="31"/>
      <c r="AF719" s="31"/>
      <c r="AG719" s="31"/>
      <c r="AH719" s="31"/>
      <c r="AI719" s="31"/>
      <c r="AJ719" s="31"/>
      <c r="AK719" s="31"/>
      <c r="AL719" s="31"/>
      <c r="AM719" s="31"/>
      <c r="AN719" s="31"/>
      <c r="AO719" s="31"/>
      <c r="AP719" s="31"/>
      <c r="AQ719" s="31"/>
      <c r="AR719" s="31"/>
      <c r="AS719" s="31"/>
      <c r="AT719" s="31"/>
      <c r="AU719" s="31"/>
      <c r="AV719" s="31"/>
      <c r="AW719" s="31"/>
      <c r="AX719" s="31"/>
      <c r="AY719" s="31"/>
      <c r="AZ719" s="31"/>
      <c r="BA719" s="31"/>
      <c r="BB719" s="31"/>
      <c r="BC719" s="31"/>
      <c r="BD719" s="31"/>
      <c r="BE719" s="31"/>
      <c r="BF719" s="31"/>
      <c r="BG719" s="31"/>
    </row>
    <row r="720" spans="12:59" ht="15.75">
      <c r="L720" s="2"/>
      <c r="M720" s="2"/>
      <c r="N720" s="2"/>
      <c r="O720" s="2"/>
      <c r="P720" s="31"/>
      <c r="Q720" s="2"/>
      <c r="R720" s="31"/>
      <c r="S720" s="2"/>
      <c r="T720" s="31"/>
      <c r="U720" s="31"/>
      <c r="V720" s="31"/>
      <c r="W720" s="31"/>
      <c r="X720" s="31"/>
      <c r="Y720" s="31"/>
      <c r="Z720" s="31"/>
      <c r="AA720" s="31"/>
      <c r="AB720" s="31"/>
      <c r="AC720" s="31"/>
      <c r="AD720" s="31"/>
      <c r="AE720" s="31"/>
      <c r="AF720" s="31"/>
      <c r="AG720" s="31"/>
      <c r="AH720" s="31"/>
      <c r="AI720" s="31"/>
      <c r="AJ720" s="31"/>
      <c r="AK720" s="31"/>
      <c r="AL720" s="31"/>
      <c r="AM720" s="31"/>
      <c r="AN720" s="31"/>
      <c r="AO720" s="31"/>
      <c r="AP720" s="31"/>
      <c r="AQ720" s="31"/>
      <c r="AR720" s="31"/>
      <c r="AS720" s="31"/>
      <c r="AT720" s="31"/>
      <c r="AU720" s="31"/>
      <c r="AV720" s="31"/>
      <c r="AW720" s="31"/>
      <c r="AX720" s="31"/>
      <c r="AY720" s="31"/>
      <c r="AZ720" s="31"/>
      <c r="BA720" s="31"/>
      <c r="BB720" s="31"/>
      <c r="BC720" s="31"/>
      <c r="BD720" s="31"/>
      <c r="BE720" s="31"/>
      <c r="BF720" s="31"/>
      <c r="BG720" s="31"/>
    </row>
    <row r="721" spans="12:59" ht="15.75">
      <c r="L721" s="2"/>
      <c r="M721" s="2"/>
      <c r="N721" s="2"/>
      <c r="O721" s="2"/>
      <c r="P721" s="31"/>
      <c r="Q721" s="2"/>
      <c r="R721" s="31"/>
      <c r="S721" s="2"/>
      <c r="T721" s="31"/>
      <c r="U721" s="31"/>
      <c r="V721" s="31"/>
      <c r="W721" s="31"/>
      <c r="X721" s="31"/>
      <c r="Y721" s="31"/>
      <c r="Z721" s="31"/>
      <c r="AA721" s="31"/>
      <c r="AB721" s="31"/>
      <c r="AC721" s="31"/>
      <c r="AD721" s="31"/>
      <c r="AE721" s="31"/>
      <c r="AF721" s="31"/>
      <c r="AG721" s="31"/>
      <c r="AH721" s="31"/>
      <c r="AI721" s="31"/>
      <c r="AJ721" s="31"/>
      <c r="AK721" s="31"/>
      <c r="AL721" s="31"/>
      <c r="AM721" s="31"/>
      <c r="AN721" s="31"/>
      <c r="AO721" s="31"/>
      <c r="AP721" s="31"/>
      <c r="AQ721" s="31"/>
      <c r="AR721" s="31"/>
      <c r="AS721" s="31"/>
      <c r="AT721" s="31"/>
      <c r="AU721" s="31"/>
      <c r="AV721" s="31"/>
      <c r="AW721" s="31"/>
      <c r="AX721" s="31"/>
      <c r="AY721" s="31"/>
      <c r="AZ721" s="31"/>
      <c r="BA721" s="31"/>
      <c r="BB721" s="31"/>
      <c r="BC721" s="31"/>
      <c r="BD721" s="31"/>
      <c r="BE721" s="31"/>
      <c r="BF721" s="31"/>
      <c r="BG721" s="31"/>
    </row>
    <row r="722" spans="12:59" ht="15.75">
      <c r="L722" s="2"/>
      <c r="M722" s="2"/>
      <c r="N722" s="2"/>
      <c r="O722" s="2"/>
      <c r="P722" s="31"/>
      <c r="Q722" s="2"/>
      <c r="R722" s="31"/>
      <c r="S722" s="2"/>
      <c r="T722" s="31"/>
      <c r="U722" s="31"/>
      <c r="V722" s="31"/>
      <c r="W722" s="31"/>
      <c r="X722" s="31"/>
      <c r="Y722" s="31"/>
      <c r="Z722" s="31"/>
      <c r="AA722" s="31"/>
      <c r="AB722" s="31"/>
      <c r="AC722" s="31"/>
      <c r="AD722" s="31"/>
      <c r="AE722" s="31"/>
      <c r="AF722" s="31"/>
      <c r="AG722" s="31"/>
      <c r="AH722" s="31"/>
      <c r="AI722" s="31"/>
      <c r="AJ722" s="31"/>
      <c r="AK722" s="31"/>
      <c r="AL722" s="31"/>
      <c r="AM722" s="31"/>
      <c r="AN722" s="31"/>
      <c r="AO722" s="31"/>
      <c r="AP722" s="31"/>
      <c r="AQ722" s="31"/>
      <c r="AR722" s="31"/>
      <c r="AS722" s="31"/>
      <c r="AT722" s="31"/>
      <c r="AU722" s="31"/>
      <c r="AV722" s="31"/>
      <c r="AW722" s="31"/>
      <c r="AX722" s="31"/>
      <c r="AY722" s="31"/>
      <c r="AZ722" s="31"/>
      <c r="BA722" s="31"/>
      <c r="BB722" s="31"/>
      <c r="BC722" s="31"/>
      <c r="BD722" s="31"/>
      <c r="BE722" s="31"/>
      <c r="BF722" s="31"/>
      <c r="BG722" s="31"/>
    </row>
    <row r="723" spans="12:59" ht="15.75">
      <c r="L723" s="2"/>
      <c r="M723" s="2"/>
      <c r="N723" s="2"/>
      <c r="O723" s="2"/>
      <c r="P723" s="31"/>
      <c r="Q723" s="2"/>
      <c r="R723" s="31"/>
      <c r="S723" s="2"/>
      <c r="T723" s="31"/>
      <c r="U723" s="31"/>
      <c r="V723" s="31"/>
      <c r="W723" s="31"/>
      <c r="X723" s="31"/>
      <c r="Y723" s="31"/>
      <c r="Z723" s="31"/>
      <c r="AA723" s="31"/>
      <c r="AB723" s="31"/>
      <c r="AC723" s="31"/>
      <c r="AD723" s="31"/>
      <c r="AE723" s="31"/>
      <c r="AF723" s="31"/>
      <c r="AG723" s="31"/>
      <c r="AH723" s="31"/>
      <c r="AI723" s="31"/>
      <c r="AJ723" s="31"/>
      <c r="AK723" s="31"/>
      <c r="AL723" s="31"/>
      <c r="AM723" s="31"/>
      <c r="AN723" s="31"/>
      <c r="AO723" s="31"/>
      <c r="AP723" s="31"/>
      <c r="AQ723" s="31"/>
      <c r="AR723" s="31"/>
      <c r="AS723" s="31"/>
      <c r="AT723" s="31"/>
      <c r="AU723" s="31"/>
      <c r="AV723" s="31"/>
      <c r="AW723" s="31"/>
      <c r="AX723" s="31"/>
      <c r="AY723" s="31"/>
      <c r="AZ723" s="31"/>
      <c r="BA723" s="31"/>
      <c r="BB723" s="31"/>
      <c r="BC723" s="31"/>
      <c r="BD723" s="31"/>
      <c r="BE723" s="31"/>
      <c r="BF723" s="31"/>
      <c r="BG723" s="31"/>
    </row>
    <row r="724" spans="12:59" ht="15.75">
      <c r="L724" s="2"/>
      <c r="M724" s="2"/>
      <c r="N724" s="2"/>
      <c r="O724" s="2"/>
      <c r="P724" s="31"/>
      <c r="Q724" s="2"/>
      <c r="R724" s="31"/>
      <c r="S724" s="2"/>
      <c r="T724" s="31"/>
      <c r="U724" s="31"/>
      <c r="V724" s="31"/>
      <c r="W724" s="31"/>
      <c r="X724" s="31"/>
      <c r="Y724" s="31"/>
      <c r="Z724" s="31"/>
      <c r="AA724" s="31"/>
      <c r="AB724" s="31"/>
      <c r="AC724" s="31"/>
      <c r="AD724" s="31"/>
      <c r="AE724" s="31"/>
      <c r="AF724" s="31"/>
      <c r="AG724" s="31"/>
      <c r="AH724" s="31"/>
      <c r="AI724" s="31"/>
      <c r="AJ724" s="31"/>
      <c r="AK724" s="31"/>
      <c r="AL724" s="31"/>
      <c r="AM724" s="31"/>
      <c r="AN724" s="31"/>
      <c r="AO724" s="31"/>
      <c r="AP724" s="31"/>
      <c r="AQ724" s="31"/>
      <c r="AR724" s="31"/>
      <c r="AS724" s="31"/>
      <c r="AT724" s="31"/>
      <c r="AU724" s="31"/>
      <c r="AV724" s="31"/>
      <c r="AW724" s="31"/>
      <c r="AX724" s="31"/>
      <c r="AY724" s="31"/>
      <c r="AZ724" s="31"/>
      <c r="BA724" s="31"/>
      <c r="BB724" s="31"/>
      <c r="BC724" s="31"/>
      <c r="BD724" s="31"/>
      <c r="BE724" s="31"/>
      <c r="BF724" s="31"/>
      <c r="BG724" s="31"/>
    </row>
    <row r="725" spans="12:59" ht="15.75">
      <c r="L725" s="2"/>
      <c r="M725" s="2"/>
      <c r="N725" s="2"/>
      <c r="O725" s="2"/>
      <c r="P725" s="31"/>
      <c r="Q725" s="2"/>
      <c r="R725" s="31"/>
      <c r="S725" s="2"/>
      <c r="T725" s="31"/>
      <c r="U725" s="31"/>
      <c r="V725" s="31"/>
      <c r="W725" s="31"/>
      <c r="X725" s="31"/>
      <c r="Y725" s="31"/>
      <c r="Z725" s="31"/>
      <c r="AA725" s="31"/>
      <c r="AB725" s="31"/>
      <c r="AC725" s="31"/>
      <c r="AD725" s="31"/>
      <c r="AE725" s="31"/>
      <c r="AF725" s="31"/>
      <c r="AG725" s="31"/>
      <c r="AH725" s="31"/>
      <c r="AI725" s="31"/>
      <c r="AJ725" s="31"/>
      <c r="AK725" s="31"/>
      <c r="AL725" s="31"/>
      <c r="AM725" s="31"/>
      <c r="AN725" s="31"/>
      <c r="AO725" s="31"/>
      <c r="AP725" s="31"/>
      <c r="AQ725" s="31"/>
      <c r="AR725" s="31"/>
      <c r="AS725" s="31"/>
      <c r="AT725" s="31"/>
      <c r="AU725" s="31"/>
      <c r="AV725" s="31"/>
      <c r="AW725" s="31"/>
      <c r="AX725" s="31"/>
      <c r="AY725" s="31"/>
      <c r="AZ725" s="31"/>
      <c r="BA725" s="31"/>
      <c r="BB725" s="31"/>
      <c r="BC725" s="31"/>
      <c r="BD725" s="31"/>
      <c r="BE725" s="31"/>
      <c r="BF725" s="31"/>
      <c r="BG725" s="31"/>
    </row>
    <row r="726" spans="12:59" ht="15.75">
      <c r="L726" s="2"/>
      <c r="M726" s="2"/>
      <c r="N726" s="2"/>
      <c r="O726" s="2"/>
      <c r="P726" s="31"/>
      <c r="Q726" s="2"/>
      <c r="R726" s="31"/>
      <c r="S726" s="2"/>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row>
    <row r="727" spans="12:59" ht="15.75">
      <c r="L727" s="2"/>
      <c r="M727" s="2"/>
      <c r="N727" s="2"/>
      <c r="O727" s="2"/>
      <c r="P727" s="31"/>
      <c r="Q727" s="2"/>
      <c r="R727" s="31"/>
      <c r="S727" s="2"/>
      <c r="T727" s="31"/>
      <c r="U727" s="31"/>
      <c r="V727" s="31"/>
      <c r="W727" s="31"/>
      <c r="X727" s="31"/>
      <c r="Y727" s="31"/>
      <c r="Z727" s="31"/>
      <c r="AA727" s="31"/>
      <c r="AB727" s="31"/>
      <c r="AC727" s="31"/>
      <c r="AD727" s="31"/>
      <c r="AE727" s="31"/>
      <c r="AF727" s="31"/>
      <c r="AG727" s="31"/>
      <c r="AH727" s="31"/>
      <c r="AI727" s="31"/>
      <c r="AJ727" s="31"/>
      <c r="AK727" s="31"/>
      <c r="AL727" s="31"/>
      <c r="AM727" s="31"/>
      <c r="AN727" s="31"/>
      <c r="AO727" s="31"/>
      <c r="AP727" s="31"/>
      <c r="AQ727" s="31"/>
      <c r="AR727" s="31"/>
      <c r="AS727" s="31"/>
      <c r="AT727" s="31"/>
      <c r="AU727" s="31"/>
      <c r="AV727" s="31"/>
      <c r="AW727" s="31"/>
      <c r="AX727" s="31"/>
      <c r="AY727" s="31"/>
      <c r="AZ727" s="31"/>
      <c r="BA727" s="31"/>
      <c r="BB727" s="31"/>
      <c r="BC727" s="31"/>
      <c r="BD727" s="31"/>
      <c r="BE727" s="31"/>
      <c r="BF727" s="31"/>
      <c r="BG727" s="31"/>
    </row>
    <row r="728" spans="12:59" ht="15.75">
      <c r="L728" s="2"/>
      <c r="M728" s="2"/>
      <c r="N728" s="2"/>
      <c r="O728" s="2"/>
      <c r="P728" s="31"/>
      <c r="Q728" s="2"/>
      <c r="R728" s="31"/>
      <c r="S728" s="2"/>
      <c r="T728" s="31"/>
      <c r="U728" s="31"/>
      <c r="V728" s="31"/>
      <c r="W728" s="31"/>
      <c r="X728" s="31"/>
      <c r="Y728" s="31"/>
      <c r="Z728" s="31"/>
      <c r="AA728" s="31"/>
      <c r="AB728" s="31"/>
      <c r="AC728" s="31"/>
      <c r="AD728" s="31"/>
      <c r="AE728" s="31"/>
      <c r="AF728" s="31"/>
      <c r="AG728" s="31"/>
      <c r="AH728" s="31"/>
      <c r="AI728" s="31"/>
      <c r="AJ728" s="31"/>
      <c r="AK728" s="31"/>
      <c r="AL728" s="31"/>
      <c r="AM728" s="31"/>
      <c r="AN728" s="31"/>
      <c r="AO728" s="31"/>
      <c r="AP728" s="31"/>
      <c r="AQ728" s="31"/>
      <c r="AR728" s="31"/>
      <c r="AS728" s="31"/>
      <c r="AT728" s="31"/>
      <c r="AU728" s="31"/>
      <c r="AV728" s="31"/>
      <c r="AW728" s="31"/>
      <c r="AX728" s="31"/>
      <c r="AY728" s="31"/>
      <c r="AZ728" s="31"/>
      <c r="BA728" s="31"/>
      <c r="BB728" s="31"/>
      <c r="BC728" s="31"/>
      <c r="BD728" s="31"/>
      <c r="BE728" s="31"/>
      <c r="BF728" s="31"/>
      <c r="BG728" s="31"/>
    </row>
    <row r="729" spans="12:59" ht="15.75">
      <c r="L729" s="2"/>
      <c r="M729" s="2"/>
      <c r="N729" s="2"/>
      <c r="O729" s="2"/>
      <c r="P729" s="31"/>
      <c r="Q729" s="2"/>
      <c r="R729" s="31"/>
      <c r="S729" s="2"/>
      <c r="T729" s="31"/>
      <c r="U729" s="31"/>
      <c r="V729" s="31"/>
      <c r="W729" s="31"/>
      <c r="X729" s="31"/>
      <c r="Y729" s="31"/>
      <c r="Z729" s="31"/>
      <c r="AA729" s="31"/>
      <c r="AB729" s="31"/>
      <c r="AC729" s="31"/>
      <c r="AD729" s="31"/>
      <c r="AE729" s="31"/>
      <c r="AF729" s="31"/>
      <c r="AG729" s="31"/>
      <c r="AH729" s="31"/>
      <c r="AI729" s="31"/>
      <c r="AJ729" s="31"/>
      <c r="AK729" s="31"/>
      <c r="AL729" s="31"/>
      <c r="AM729" s="31"/>
      <c r="AN729" s="31"/>
      <c r="AO729" s="31"/>
      <c r="AP729" s="31"/>
      <c r="AQ729" s="31"/>
      <c r="AR729" s="31"/>
      <c r="AS729" s="31"/>
      <c r="AT729" s="31"/>
      <c r="AU729" s="31"/>
      <c r="AV729" s="31"/>
      <c r="AW729" s="31"/>
      <c r="AX729" s="31"/>
      <c r="AY729" s="31"/>
      <c r="AZ729" s="31"/>
      <c r="BA729" s="31"/>
      <c r="BB729" s="31"/>
      <c r="BC729" s="31"/>
      <c r="BD729" s="31"/>
      <c r="BE729" s="31"/>
      <c r="BF729" s="31"/>
      <c r="BG729" s="31"/>
    </row>
    <row r="730" spans="12:59" ht="15.75">
      <c r="L730" s="2"/>
      <c r="M730" s="2"/>
      <c r="N730" s="2"/>
      <c r="O730" s="2"/>
      <c r="P730" s="31"/>
      <c r="Q730" s="2"/>
      <c r="R730" s="31"/>
      <c r="S730" s="2"/>
      <c r="T730" s="31"/>
      <c r="U730" s="31"/>
      <c r="V730" s="31"/>
      <c r="W730" s="31"/>
      <c r="X730" s="31"/>
      <c r="Y730" s="31"/>
      <c r="Z730" s="31"/>
      <c r="AA730" s="31"/>
      <c r="AB730" s="31"/>
      <c r="AC730" s="31"/>
      <c r="AD730" s="31"/>
      <c r="AE730" s="31"/>
      <c r="AF730" s="31"/>
      <c r="AG730" s="31"/>
      <c r="AH730" s="31"/>
      <c r="AI730" s="31"/>
      <c r="AJ730" s="31"/>
      <c r="AK730" s="31"/>
      <c r="AL730" s="31"/>
      <c r="AM730" s="31"/>
      <c r="AN730" s="31"/>
      <c r="AO730" s="31"/>
      <c r="AP730" s="31"/>
      <c r="AQ730" s="31"/>
      <c r="AR730" s="31"/>
      <c r="AS730" s="31"/>
      <c r="AT730" s="31"/>
      <c r="AU730" s="31"/>
      <c r="AV730" s="31"/>
      <c r="AW730" s="31"/>
      <c r="AX730" s="31"/>
      <c r="AY730" s="31"/>
      <c r="AZ730" s="31"/>
      <c r="BA730" s="31"/>
      <c r="BB730" s="31"/>
      <c r="BC730" s="31"/>
      <c r="BD730" s="31"/>
      <c r="BE730" s="31"/>
      <c r="BF730" s="31"/>
      <c r="BG730" s="31"/>
    </row>
    <row r="731" spans="12:59" ht="15.75">
      <c r="L731" s="2"/>
      <c r="M731" s="2"/>
      <c r="N731" s="2"/>
      <c r="O731" s="2"/>
      <c r="P731" s="31"/>
      <c r="Q731" s="2"/>
      <c r="R731" s="31"/>
      <c r="S731" s="2"/>
      <c r="T731" s="31"/>
      <c r="U731" s="31"/>
      <c r="V731" s="31"/>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c r="AY731" s="31"/>
      <c r="AZ731" s="31"/>
      <c r="BA731" s="31"/>
      <c r="BB731" s="31"/>
      <c r="BC731" s="31"/>
      <c r="BD731" s="31"/>
      <c r="BE731" s="31"/>
      <c r="BF731" s="31"/>
      <c r="BG731" s="31"/>
    </row>
    <row r="732" spans="12:59" ht="15.75">
      <c r="L732" s="2"/>
      <c r="M732" s="2"/>
      <c r="N732" s="2"/>
      <c r="O732" s="2"/>
      <c r="P732" s="31"/>
      <c r="Q732" s="2"/>
      <c r="R732" s="31"/>
      <c r="S732" s="2"/>
      <c r="T732" s="31"/>
      <c r="U732" s="31"/>
      <c r="V732" s="31"/>
      <c r="W732" s="31"/>
      <c r="X732" s="31"/>
      <c r="Y732" s="31"/>
      <c r="Z732" s="31"/>
      <c r="AA732" s="31"/>
      <c r="AB732" s="31"/>
      <c r="AC732" s="31"/>
      <c r="AD732" s="31"/>
      <c r="AE732" s="31"/>
      <c r="AF732" s="31"/>
      <c r="AG732" s="31"/>
      <c r="AH732" s="31"/>
      <c r="AI732" s="31"/>
      <c r="AJ732" s="31"/>
      <c r="AK732" s="31"/>
      <c r="AL732" s="31"/>
      <c r="AM732" s="31"/>
      <c r="AN732" s="31"/>
      <c r="AO732" s="31"/>
      <c r="AP732" s="31"/>
      <c r="AQ732" s="31"/>
      <c r="AR732" s="31"/>
      <c r="AS732" s="31"/>
      <c r="AT732" s="31"/>
      <c r="AU732" s="31"/>
      <c r="AV732" s="31"/>
      <c r="AW732" s="31"/>
      <c r="AX732" s="31"/>
      <c r="AY732" s="31"/>
      <c r="AZ732" s="31"/>
      <c r="BA732" s="31"/>
      <c r="BB732" s="31"/>
      <c r="BC732" s="31"/>
      <c r="BD732" s="31"/>
      <c r="BE732" s="31"/>
      <c r="BF732" s="31"/>
      <c r="BG732" s="31"/>
    </row>
    <row r="733" spans="12:59" ht="15.75">
      <c r="L733" s="2"/>
      <c r="M733" s="2"/>
      <c r="N733" s="2"/>
      <c r="O733" s="2"/>
      <c r="P733" s="31"/>
      <c r="Q733" s="2"/>
      <c r="R733" s="31"/>
      <c r="S733" s="2"/>
      <c r="T733" s="31"/>
      <c r="U733" s="31"/>
      <c r="V733" s="31"/>
      <c r="W733" s="31"/>
      <c r="X733" s="31"/>
      <c r="Y733" s="31"/>
      <c r="Z733" s="31"/>
      <c r="AA733" s="31"/>
      <c r="AB733" s="31"/>
      <c r="AC733" s="31"/>
      <c r="AD733" s="31"/>
      <c r="AE733" s="31"/>
      <c r="AF733" s="31"/>
      <c r="AG733" s="31"/>
      <c r="AH733" s="31"/>
      <c r="AI733" s="31"/>
      <c r="AJ733" s="31"/>
      <c r="AK733" s="31"/>
      <c r="AL733" s="31"/>
      <c r="AM733" s="31"/>
      <c r="AN733" s="31"/>
      <c r="AO733" s="31"/>
      <c r="AP733" s="31"/>
      <c r="AQ733" s="31"/>
      <c r="AR733" s="31"/>
      <c r="AS733" s="31"/>
      <c r="AT733" s="31"/>
      <c r="AU733" s="31"/>
      <c r="AV733" s="31"/>
      <c r="AW733" s="31"/>
      <c r="AX733" s="31"/>
      <c r="AY733" s="31"/>
      <c r="AZ733" s="31"/>
      <c r="BA733" s="31"/>
      <c r="BB733" s="31"/>
      <c r="BC733" s="31"/>
      <c r="BD733" s="31"/>
      <c r="BE733" s="31"/>
      <c r="BF733" s="31"/>
      <c r="BG733" s="31"/>
    </row>
    <row r="734" spans="12:59" ht="15.75">
      <c r="L734" s="2"/>
      <c r="M734" s="2"/>
      <c r="N734" s="2"/>
      <c r="O734" s="2"/>
      <c r="P734" s="31"/>
      <c r="Q734" s="2"/>
      <c r="R734" s="31"/>
      <c r="S734" s="2"/>
      <c r="T734" s="31"/>
      <c r="U734" s="31"/>
      <c r="V734" s="31"/>
      <c r="W734" s="31"/>
      <c r="X734" s="31"/>
      <c r="Y734" s="31"/>
      <c r="Z734" s="31"/>
      <c r="AA734" s="31"/>
      <c r="AB734" s="31"/>
      <c r="AC734" s="31"/>
      <c r="AD734" s="31"/>
      <c r="AE734" s="31"/>
      <c r="AF734" s="31"/>
      <c r="AG734" s="31"/>
      <c r="AH734" s="31"/>
      <c r="AI734" s="31"/>
      <c r="AJ734" s="31"/>
      <c r="AK734" s="31"/>
      <c r="AL734" s="31"/>
      <c r="AM734" s="31"/>
      <c r="AN734" s="31"/>
      <c r="AO734" s="31"/>
      <c r="AP734" s="31"/>
      <c r="AQ734" s="31"/>
      <c r="AR734" s="31"/>
      <c r="AS734" s="31"/>
      <c r="AT734" s="31"/>
      <c r="AU734" s="31"/>
      <c r="AV734" s="31"/>
      <c r="AW734" s="31"/>
      <c r="AX734" s="31"/>
      <c r="AY734" s="31"/>
      <c r="AZ734" s="31"/>
      <c r="BA734" s="31"/>
      <c r="BB734" s="31"/>
      <c r="BC734" s="31"/>
      <c r="BD734" s="31"/>
      <c r="BE734" s="31"/>
      <c r="BF734" s="31"/>
      <c r="BG734" s="31"/>
    </row>
    <row r="735" spans="12:59" ht="15.75">
      <c r="L735" s="2"/>
      <c r="M735" s="2"/>
      <c r="N735" s="2"/>
      <c r="O735" s="2"/>
      <c r="P735" s="31"/>
      <c r="Q735" s="2"/>
      <c r="R735" s="31"/>
      <c r="S735" s="2"/>
      <c r="T735" s="31"/>
      <c r="U735" s="31"/>
      <c r="V735" s="31"/>
      <c r="W735" s="31"/>
      <c r="X735" s="31"/>
      <c r="Y735" s="31"/>
      <c r="Z735" s="31"/>
      <c r="AA735" s="31"/>
      <c r="AB735" s="31"/>
      <c r="AC735" s="31"/>
      <c r="AD735" s="31"/>
      <c r="AE735" s="31"/>
      <c r="AF735" s="31"/>
      <c r="AG735" s="31"/>
      <c r="AH735" s="31"/>
      <c r="AI735" s="31"/>
      <c r="AJ735" s="31"/>
      <c r="AK735" s="31"/>
      <c r="AL735" s="31"/>
      <c r="AM735" s="31"/>
      <c r="AN735" s="31"/>
      <c r="AO735" s="31"/>
      <c r="AP735" s="31"/>
      <c r="AQ735" s="31"/>
      <c r="AR735" s="31"/>
      <c r="AS735" s="31"/>
      <c r="AT735" s="31"/>
      <c r="AU735" s="31"/>
      <c r="AV735" s="31"/>
      <c r="AW735" s="31"/>
      <c r="AX735" s="31"/>
      <c r="AY735" s="31"/>
      <c r="AZ735" s="31"/>
      <c r="BA735" s="31"/>
      <c r="BB735" s="31"/>
      <c r="BC735" s="31"/>
      <c r="BD735" s="31"/>
      <c r="BE735" s="31"/>
      <c r="BF735" s="31"/>
      <c r="BG735" s="31"/>
    </row>
    <row r="736" spans="12:59" ht="15.75">
      <c r="L736" s="2"/>
      <c r="M736" s="2"/>
      <c r="N736" s="2"/>
      <c r="O736" s="2"/>
      <c r="P736" s="31"/>
      <c r="Q736" s="2"/>
      <c r="R736" s="31"/>
      <c r="S736" s="2"/>
      <c r="T736" s="31"/>
      <c r="U736" s="31"/>
      <c r="V736" s="31"/>
      <c r="W736" s="31"/>
      <c r="X736" s="31"/>
      <c r="Y736" s="31"/>
      <c r="Z736" s="31"/>
      <c r="AA736" s="31"/>
      <c r="AB736" s="31"/>
      <c r="AC736" s="31"/>
      <c r="AD736" s="31"/>
      <c r="AE736" s="31"/>
      <c r="AF736" s="31"/>
      <c r="AG736" s="31"/>
      <c r="AH736" s="31"/>
      <c r="AI736" s="31"/>
      <c r="AJ736" s="31"/>
      <c r="AK736" s="31"/>
      <c r="AL736" s="31"/>
      <c r="AM736" s="31"/>
      <c r="AN736" s="31"/>
      <c r="AO736" s="31"/>
      <c r="AP736" s="31"/>
      <c r="AQ736" s="31"/>
      <c r="AR736" s="31"/>
      <c r="AS736" s="31"/>
      <c r="AT736" s="31"/>
      <c r="AU736" s="31"/>
      <c r="AV736" s="31"/>
      <c r="AW736" s="31"/>
      <c r="AX736" s="31"/>
      <c r="AY736" s="31"/>
      <c r="AZ736" s="31"/>
      <c r="BA736" s="31"/>
      <c r="BB736" s="31"/>
      <c r="BC736" s="31"/>
      <c r="BD736" s="31"/>
      <c r="BE736" s="31"/>
      <c r="BF736" s="31"/>
      <c r="BG736" s="31"/>
    </row>
    <row r="737" spans="12:59" ht="15.75">
      <c r="L737" s="2"/>
      <c r="M737" s="2"/>
      <c r="N737" s="2"/>
      <c r="O737" s="2"/>
      <c r="P737" s="31"/>
      <c r="Q737" s="2"/>
      <c r="R737" s="31"/>
      <c r="S737" s="2"/>
      <c r="T737" s="31"/>
      <c r="U737" s="31"/>
      <c r="V737" s="31"/>
      <c r="W737" s="31"/>
      <c r="X737" s="31"/>
      <c r="Y737" s="31"/>
      <c r="Z737" s="31"/>
      <c r="AA737" s="31"/>
      <c r="AB737" s="31"/>
      <c r="AC737" s="31"/>
      <c r="AD737" s="31"/>
      <c r="AE737" s="31"/>
      <c r="AF737" s="31"/>
      <c r="AG737" s="31"/>
      <c r="AH737" s="31"/>
      <c r="AI737" s="31"/>
      <c r="AJ737" s="31"/>
      <c r="AK737" s="31"/>
      <c r="AL737" s="31"/>
      <c r="AM737" s="31"/>
      <c r="AN737" s="31"/>
      <c r="AO737" s="31"/>
      <c r="AP737" s="31"/>
      <c r="AQ737" s="31"/>
      <c r="AR737" s="31"/>
      <c r="AS737" s="31"/>
      <c r="AT737" s="31"/>
      <c r="AU737" s="31"/>
      <c r="AV737" s="31"/>
      <c r="AW737" s="31"/>
      <c r="AX737" s="31"/>
      <c r="AY737" s="31"/>
      <c r="AZ737" s="31"/>
      <c r="BA737" s="31"/>
      <c r="BB737" s="31"/>
      <c r="BC737" s="31"/>
      <c r="BD737" s="31"/>
      <c r="BE737" s="31"/>
      <c r="BF737" s="31"/>
      <c r="BG737" s="31"/>
    </row>
    <row r="738" spans="12:59" ht="15.75">
      <c r="L738" s="2"/>
      <c r="M738" s="2"/>
      <c r="N738" s="2"/>
      <c r="O738" s="2"/>
      <c r="P738" s="31"/>
      <c r="Q738" s="2"/>
      <c r="R738" s="31"/>
      <c r="S738" s="2"/>
      <c r="T738" s="31"/>
      <c r="U738" s="31"/>
      <c r="V738" s="31"/>
      <c r="W738" s="31"/>
      <c r="X738" s="31"/>
      <c r="Y738" s="31"/>
      <c r="Z738" s="31"/>
      <c r="AA738" s="31"/>
      <c r="AB738" s="31"/>
      <c r="AC738" s="31"/>
      <c r="AD738" s="31"/>
      <c r="AE738" s="31"/>
      <c r="AF738" s="31"/>
      <c r="AG738" s="31"/>
      <c r="AH738" s="31"/>
      <c r="AI738" s="31"/>
      <c r="AJ738" s="31"/>
      <c r="AK738" s="31"/>
      <c r="AL738" s="31"/>
      <c r="AM738" s="31"/>
      <c r="AN738" s="31"/>
      <c r="AO738" s="31"/>
      <c r="AP738" s="31"/>
      <c r="AQ738" s="31"/>
      <c r="AR738" s="31"/>
      <c r="AS738" s="31"/>
      <c r="AT738" s="31"/>
      <c r="AU738" s="31"/>
      <c r="AV738" s="31"/>
      <c r="AW738" s="31"/>
      <c r="AX738" s="31"/>
      <c r="AY738" s="31"/>
      <c r="AZ738" s="31"/>
      <c r="BA738" s="31"/>
      <c r="BB738" s="31"/>
      <c r="BC738" s="31"/>
      <c r="BD738" s="31"/>
      <c r="BE738" s="31"/>
      <c r="BF738" s="31"/>
      <c r="BG738" s="31"/>
    </row>
    <row r="739" spans="12:59" ht="15.75">
      <c r="L739" s="2"/>
      <c r="M739" s="2"/>
      <c r="N739" s="2"/>
      <c r="O739" s="2"/>
      <c r="P739" s="31"/>
      <c r="Q739" s="2"/>
      <c r="R739" s="31"/>
      <c r="S739" s="2"/>
      <c r="T739" s="31"/>
      <c r="U739" s="31"/>
      <c r="V739" s="31"/>
      <c r="W739" s="31"/>
      <c r="X739" s="31"/>
      <c r="Y739" s="31"/>
      <c r="Z739" s="31"/>
      <c r="AA739" s="31"/>
      <c r="AB739" s="31"/>
      <c r="AC739" s="31"/>
      <c r="AD739" s="31"/>
      <c r="AE739" s="31"/>
      <c r="AF739" s="31"/>
      <c r="AG739" s="31"/>
      <c r="AH739" s="31"/>
      <c r="AI739" s="31"/>
      <c r="AJ739" s="31"/>
      <c r="AK739" s="31"/>
      <c r="AL739" s="31"/>
      <c r="AM739" s="31"/>
      <c r="AN739" s="31"/>
      <c r="AO739" s="31"/>
      <c r="AP739" s="31"/>
      <c r="AQ739" s="31"/>
      <c r="AR739" s="31"/>
      <c r="AS739" s="31"/>
      <c r="AT739" s="31"/>
      <c r="AU739" s="31"/>
      <c r="AV739" s="31"/>
      <c r="AW739" s="31"/>
      <c r="AX739" s="31"/>
      <c r="AY739" s="31"/>
      <c r="AZ739" s="31"/>
      <c r="BA739" s="31"/>
      <c r="BB739" s="31"/>
      <c r="BC739" s="31"/>
      <c r="BD739" s="31"/>
      <c r="BE739" s="31"/>
      <c r="BF739" s="31"/>
      <c r="BG739" s="31"/>
    </row>
    <row r="740" spans="12:59" ht="15.75">
      <c r="L740" s="2"/>
      <c r="M740" s="2"/>
      <c r="N740" s="2"/>
      <c r="O740" s="2"/>
      <c r="P740" s="31"/>
      <c r="Q740" s="2"/>
      <c r="R740" s="31"/>
      <c r="S740" s="2"/>
      <c r="T740" s="31"/>
      <c r="U740" s="31"/>
      <c r="V740" s="31"/>
      <c r="W740" s="31"/>
      <c r="X740" s="31"/>
      <c r="Y740" s="31"/>
      <c r="Z740" s="31"/>
      <c r="AA740" s="31"/>
      <c r="AB740" s="31"/>
      <c r="AC740" s="31"/>
      <c r="AD740" s="31"/>
      <c r="AE740" s="31"/>
      <c r="AF740" s="31"/>
      <c r="AG740" s="31"/>
      <c r="AH740" s="31"/>
      <c r="AI740" s="31"/>
      <c r="AJ740" s="31"/>
      <c r="AK740" s="31"/>
      <c r="AL740" s="31"/>
      <c r="AM740" s="31"/>
      <c r="AN740" s="31"/>
      <c r="AO740" s="31"/>
      <c r="AP740" s="31"/>
      <c r="AQ740" s="31"/>
      <c r="AR740" s="31"/>
      <c r="AS740" s="31"/>
      <c r="AT740" s="31"/>
      <c r="AU740" s="31"/>
      <c r="AV740" s="31"/>
      <c r="AW740" s="31"/>
      <c r="AX740" s="31"/>
      <c r="AY740" s="31"/>
      <c r="AZ740" s="31"/>
      <c r="BA740" s="31"/>
      <c r="BB740" s="31"/>
      <c r="BC740" s="31"/>
      <c r="BD740" s="31"/>
      <c r="BE740" s="31"/>
      <c r="BF740" s="31"/>
      <c r="BG740" s="31"/>
    </row>
    <row r="741" spans="12:59" ht="15.75">
      <c r="L741" s="2"/>
      <c r="M741" s="2"/>
      <c r="N741" s="2"/>
      <c r="O741" s="2"/>
      <c r="P741" s="31"/>
      <c r="Q741" s="2"/>
      <c r="R741" s="31"/>
      <c r="S741" s="2"/>
      <c r="T741" s="31"/>
      <c r="U741" s="31"/>
      <c r="V741" s="31"/>
      <c r="W741" s="31"/>
      <c r="X741" s="31"/>
      <c r="Y741" s="31"/>
      <c r="Z741" s="31"/>
      <c r="AA741" s="31"/>
      <c r="AB741" s="31"/>
      <c r="AC741" s="31"/>
      <c r="AD741" s="31"/>
      <c r="AE741" s="31"/>
      <c r="AF741" s="31"/>
      <c r="AG741" s="31"/>
      <c r="AH741" s="31"/>
      <c r="AI741" s="31"/>
      <c r="AJ741" s="31"/>
      <c r="AK741" s="31"/>
      <c r="AL741" s="31"/>
      <c r="AM741" s="31"/>
      <c r="AN741" s="31"/>
      <c r="AO741" s="31"/>
      <c r="AP741" s="31"/>
      <c r="AQ741" s="31"/>
      <c r="AR741" s="31"/>
      <c r="AS741" s="31"/>
      <c r="AT741" s="31"/>
      <c r="AU741" s="31"/>
      <c r="AV741" s="31"/>
      <c r="AW741" s="31"/>
      <c r="AX741" s="31"/>
      <c r="AY741" s="31"/>
      <c r="AZ741" s="31"/>
      <c r="BA741" s="31"/>
      <c r="BB741" s="31"/>
      <c r="BC741" s="31"/>
      <c r="BD741" s="31"/>
      <c r="BE741" s="31"/>
      <c r="BF741" s="31"/>
      <c r="BG741" s="31"/>
    </row>
    <row r="742" spans="12:59" ht="15.75">
      <c r="L742" s="2"/>
      <c r="M742" s="2"/>
      <c r="N742" s="2"/>
      <c r="O742" s="2"/>
      <c r="P742" s="31"/>
      <c r="Q742" s="2"/>
      <c r="R742" s="31"/>
      <c r="S742" s="2"/>
      <c r="T742" s="31"/>
      <c r="U742" s="31"/>
      <c r="V742" s="31"/>
      <c r="W742" s="31"/>
      <c r="X742" s="31"/>
      <c r="Y742" s="31"/>
      <c r="Z742" s="31"/>
      <c r="AA742" s="31"/>
      <c r="AB742" s="31"/>
      <c r="AC742" s="31"/>
      <c r="AD742" s="31"/>
      <c r="AE742" s="31"/>
      <c r="AF742" s="31"/>
      <c r="AG742" s="31"/>
      <c r="AH742" s="31"/>
      <c r="AI742" s="31"/>
      <c r="AJ742" s="31"/>
      <c r="AK742" s="31"/>
      <c r="AL742" s="31"/>
      <c r="AM742" s="31"/>
      <c r="AN742" s="31"/>
      <c r="AO742" s="31"/>
      <c r="AP742" s="31"/>
      <c r="AQ742" s="31"/>
      <c r="AR742" s="31"/>
      <c r="AS742" s="31"/>
      <c r="AT742" s="31"/>
      <c r="AU742" s="31"/>
      <c r="AV742" s="31"/>
      <c r="AW742" s="31"/>
      <c r="AX742" s="31"/>
      <c r="AY742" s="31"/>
      <c r="AZ742" s="31"/>
      <c r="BA742" s="31"/>
      <c r="BB742" s="31"/>
      <c r="BC742" s="31"/>
      <c r="BD742" s="31"/>
      <c r="BE742" s="31"/>
      <c r="BF742" s="31"/>
      <c r="BG742" s="31"/>
    </row>
    <row r="743" spans="12:59" ht="15.75">
      <c r="L743" s="2"/>
      <c r="M743" s="2"/>
      <c r="N743" s="2"/>
      <c r="O743" s="2"/>
      <c r="P743" s="31"/>
      <c r="Q743" s="2"/>
      <c r="R743" s="31"/>
      <c r="S743" s="2"/>
      <c r="T743" s="31"/>
      <c r="U743" s="31"/>
      <c r="V743" s="31"/>
      <c r="W743" s="31"/>
      <c r="X743" s="31"/>
      <c r="Y743" s="31"/>
      <c r="Z743" s="31"/>
      <c r="AA743" s="31"/>
      <c r="AB743" s="31"/>
      <c r="AC743" s="31"/>
      <c r="AD743" s="31"/>
      <c r="AE743" s="31"/>
      <c r="AF743" s="31"/>
      <c r="AG743" s="31"/>
      <c r="AH743" s="31"/>
      <c r="AI743" s="31"/>
      <c r="AJ743" s="31"/>
      <c r="AK743" s="31"/>
      <c r="AL743" s="31"/>
      <c r="AM743" s="31"/>
      <c r="AN743" s="31"/>
      <c r="AO743" s="31"/>
      <c r="AP743" s="31"/>
      <c r="AQ743" s="31"/>
      <c r="AR743" s="31"/>
      <c r="AS743" s="31"/>
      <c r="AT743" s="31"/>
      <c r="AU743" s="31"/>
      <c r="AV743" s="31"/>
      <c r="AW743" s="31"/>
      <c r="AX743" s="31"/>
      <c r="AY743" s="31"/>
      <c r="AZ743" s="31"/>
      <c r="BA743" s="31"/>
      <c r="BB743" s="31"/>
      <c r="BC743" s="31"/>
      <c r="BD743" s="31"/>
      <c r="BE743" s="31"/>
      <c r="BF743" s="31"/>
      <c r="BG743" s="31"/>
    </row>
    <row r="744" spans="12:59" ht="15.75">
      <c r="L744" s="2"/>
      <c r="M744" s="2"/>
      <c r="N744" s="2"/>
      <c r="O744" s="2"/>
      <c r="P744" s="31"/>
      <c r="Q744" s="2"/>
      <c r="R744" s="31"/>
      <c r="S744" s="2"/>
      <c r="T744" s="31"/>
      <c r="U744" s="31"/>
      <c r="V744" s="31"/>
      <c r="W744" s="31"/>
      <c r="X744" s="31"/>
      <c r="Y744" s="31"/>
      <c r="Z744" s="31"/>
      <c r="AA744" s="31"/>
      <c r="AB744" s="31"/>
      <c r="AC744" s="31"/>
      <c r="AD744" s="31"/>
      <c r="AE744" s="31"/>
      <c r="AF744" s="31"/>
      <c r="AG744" s="31"/>
      <c r="AH744" s="31"/>
      <c r="AI744" s="31"/>
      <c r="AJ744" s="31"/>
      <c r="AK744" s="31"/>
      <c r="AL744" s="31"/>
      <c r="AM744" s="31"/>
      <c r="AN744" s="31"/>
      <c r="AO744" s="31"/>
      <c r="AP744" s="31"/>
      <c r="AQ744" s="31"/>
      <c r="AR744" s="31"/>
      <c r="AS744" s="31"/>
      <c r="AT744" s="31"/>
      <c r="AU744" s="31"/>
      <c r="AV744" s="31"/>
      <c r="AW744" s="31"/>
      <c r="AX744" s="31"/>
      <c r="AY744" s="31"/>
      <c r="AZ744" s="31"/>
      <c r="BA744" s="31"/>
      <c r="BB744" s="31"/>
      <c r="BC744" s="31"/>
      <c r="BD744" s="31"/>
      <c r="BE744" s="31"/>
      <c r="BF744" s="31"/>
      <c r="BG744" s="31"/>
    </row>
    <row r="745" spans="12:59" ht="15.75">
      <c r="L745" s="2"/>
      <c r="M745" s="2"/>
      <c r="N745" s="2"/>
      <c r="O745" s="2"/>
      <c r="P745" s="31"/>
      <c r="Q745" s="2"/>
      <c r="R745" s="31"/>
      <c r="S745" s="2"/>
      <c r="T745" s="31"/>
      <c r="U745" s="31"/>
      <c r="V745" s="31"/>
      <c r="W745" s="31"/>
      <c r="X745" s="31"/>
      <c r="Y745" s="31"/>
      <c r="Z745" s="31"/>
      <c r="AA745" s="31"/>
      <c r="AB745" s="31"/>
      <c r="AC745" s="31"/>
      <c r="AD745" s="31"/>
      <c r="AE745" s="31"/>
      <c r="AF745" s="31"/>
      <c r="AG745" s="31"/>
      <c r="AH745" s="31"/>
      <c r="AI745" s="31"/>
      <c r="AJ745" s="31"/>
      <c r="AK745" s="31"/>
      <c r="AL745" s="31"/>
      <c r="AM745" s="31"/>
      <c r="AN745" s="31"/>
      <c r="AO745" s="31"/>
      <c r="AP745" s="31"/>
      <c r="AQ745" s="31"/>
      <c r="AR745" s="31"/>
      <c r="AS745" s="31"/>
      <c r="AT745" s="31"/>
      <c r="AU745" s="31"/>
      <c r="AV745" s="31"/>
      <c r="AW745" s="31"/>
      <c r="AX745" s="31"/>
      <c r="AY745" s="31"/>
      <c r="AZ745" s="31"/>
      <c r="BA745" s="31"/>
      <c r="BB745" s="31"/>
      <c r="BC745" s="31"/>
      <c r="BD745" s="31"/>
      <c r="BE745" s="31"/>
      <c r="BF745" s="31"/>
      <c r="BG745" s="31"/>
    </row>
    <row r="746" spans="12:59" ht="15.75">
      <c r="L746" s="2"/>
      <c r="M746" s="2"/>
      <c r="N746" s="2"/>
      <c r="O746" s="2"/>
      <c r="P746" s="31"/>
      <c r="Q746" s="2"/>
      <c r="R746" s="31"/>
      <c r="S746" s="2"/>
      <c r="T746" s="31"/>
      <c r="U746" s="31"/>
      <c r="V746" s="31"/>
      <c r="W746" s="31"/>
      <c r="X746" s="31"/>
      <c r="Y746" s="31"/>
      <c r="Z746" s="31"/>
      <c r="AA746" s="31"/>
      <c r="AB746" s="31"/>
      <c r="AC746" s="31"/>
      <c r="AD746" s="31"/>
      <c r="AE746" s="31"/>
      <c r="AF746" s="31"/>
      <c r="AG746" s="31"/>
      <c r="AH746" s="31"/>
      <c r="AI746" s="31"/>
      <c r="AJ746" s="31"/>
      <c r="AK746" s="31"/>
      <c r="AL746" s="31"/>
      <c r="AM746" s="31"/>
      <c r="AN746" s="31"/>
      <c r="AO746" s="31"/>
      <c r="AP746" s="31"/>
      <c r="AQ746" s="31"/>
      <c r="AR746" s="31"/>
      <c r="AS746" s="31"/>
      <c r="AT746" s="31"/>
      <c r="AU746" s="31"/>
      <c r="AV746" s="31"/>
      <c r="AW746" s="31"/>
      <c r="AX746" s="31"/>
      <c r="AY746" s="31"/>
      <c r="AZ746" s="31"/>
      <c r="BA746" s="31"/>
      <c r="BB746" s="31"/>
      <c r="BC746" s="31"/>
      <c r="BD746" s="31"/>
      <c r="BE746" s="31"/>
      <c r="BF746" s="31"/>
      <c r="BG746" s="31"/>
    </row>
    <row r="747" spans="12:59" ht="15.75">
      <c r="L747" s="2"/>
      <c r="M747" s="2"/>
      <c r="N747" s="2"/>
      <c r="O747" s="2"/>
      <c r="P747" s="31"/>
      <c r="Q747" s="2"/>
      <c r="R747" s="31"/>
      <c r="S747" s="2"/>
      <c r="T747" s="31"/>
      <c r="U747" s="31"/>
      <c r="V747" s="31"/>
      <c r="W747" s="31"/>
      <c r="X747" s="31"/>
      <c r="Y747" s="31"/>
      <c r="Z747" s="31"/>
      <c r="AA747" s="31"/>
      <c r="AB747" s="31"/>
      <c r="AC747" s="31"/>
      <c r="AD747" s="31"/>
      <c r="AE747" s="31"/>
      <c r="AF747" s="31"/>
      <c r="AG747" s="31"/>
      <c r="AH747" s="31"/>
      <c r="AI747" s="31"/>
      <c r="AJ747" s="31"/>
      <c r="AK747" s="31"/>
      <c r="AL747" s="31"/>
      <c r="AM747" s="31"/>
      <c r="AN747" s="31"/>
      <c r="AO747" s="31"/>
      <c r="AP747" s="31"/>
      <c r="AQ747" s="31"/>
      <c r="AR747" s="31"/>
      <c r="AS747" s="31"/>
      <c r="AT747" s="31"/>
      <c r="AU747" s="31"/>
      <c r="AV747" s="31"/>
      <c r="AW747" s="31"/>
      <c r="AX747" s="31"/>
      <c r="AY747" s="31"/>
      <c r="AZ747" s="31"/>
      <c r="BA747" s="31"/>
      <c r="BB747" s="31"/>
      <c r="BC747" s="31"/>
      <c r="BD747" s="31"/>
      <c r="BE747" s="31"/>
      <c r="BF747" s="31"/>
      <c r="BG747" s="31"/>
    </row>
    <row r="748" spans="12:59" ht="15.75">
      <c r="L748" s="2"/>
      <c r="M748" s="2"/>
      <c r="N748" s="2"/>
      <c r="O748" s="2"/>
      <c r="P748" s="31"/>
      <c r="Q748" s="2"/>
      <c r="R748" s="31"/>
      <c r="S748" s="2"/>
      <c r="T748" s="31"/>
      <c r="U748" s="31"/>
      <c r="V748" s="31"/>
      <c r="W748" s="31"/>
      <c r="X748" s="31"/>
      <c r="Y748" s="31"/>
      <c r="Z748" s="31"/>
      <c r="AA748" s="31"/>
      <c r="AB748" s="31"/>
      <c r="AC748" s="31"/>
      <c r="AD748" s="31"/>
      <c r="AE748" s="31"/>
      <c r="AF748" s="31"/>
      <c r="AG748" s="31"/>
      <c r="AH748" s="31"/>
      <c r="AI748" s="31"/>
      <c r="AJ748" s="31"/>
      <c r="AK748" s="31"/>
      <c r="AL748" s="31"/>
      <c r="AM748" s="31"/>
      <c r="AN748" s="31"/>
      <c r="AO748" s="31"/>
      <c r="AP748" s="31"/>
      <c r="AQ748" s="31"/>
      <c r="AR748" s="31"/>
      <c r="AS748" s="31"/>
      <c r="AT748" s="31"/>
      <c r="AU748" s="31"/>
      <c r="AV748" s="31"/>
      <c r="AW748" s="31"/>
      <c r="AX748" s="31"/>
      <c r="AY748" s="31"/>
      <c r="AZ748" s="31"/>
      <c r="BA748" s="31"/>
      <c r="BB748" s="31"/>
      <c r="BC748" s="31"/>
      <c r="BD748" s="31"/>
      <c r="BE748" s="31"/>
      <c r="BF748" s="31"/>
      <c r="BG748" s="31"/>
    </row>
    <row r="749" spans="12:59" ht="15.75">
      <c r="L749" s="2"/>
      <c r="M749" s="2"/>
      <c r="N749" s="2"/>
      <c r="O749" s="2"/>
      <c r="P749" s="31"/>
      <c r="Q749" s="2"/>
      <c r="R749" s="31"/>
      <c r="S749" s="2"/>
      <c r="T749" s="31"/>
      <c r="U749" s="31"/>
      <c r="V749" s="31"/>
      <c r="W749" s="31"/>
      <c r="X749" s="31"/>
      <c r="Y749" s="31"/>
      <c r="Z749" s="31"/>
      <c r="AA749" s="31"/>
      <c r="AB749" s="31"/>
      <c r="AC749" s="31"/>
      <c r="AD749" s="31"/>
      <c r="AE749" s="31"/>
      <c r="AF749" s="31"/>
      <c r="AG749" s="31"/>
      <c r="AH749" s="31"/>
      <c r="AI749" s="31"/>
      <c r="AJ749" s="31"/>
      <c r="AK749" s="31"/>
      <c r="AL749" s="31"/>
      <c r="AM749" s="31"/>
      <c r="AN749" s="31"/>
      <c r="AO749" s="31"/>
      <c r="AP749" s="31"/>
      <c r="AQ749" s="31"/>
      <c r="AR749" s="31"/>
      <c r="AS749" s="31"/>
      <c r="AT749" s="31"/>
      <c r="AU749" s="31"/>
      <c r="AV749" s="31"/>
      <c r="AW749" s="31"/>
      <c r="AX749" s="31"/>
      <c r="AY749" s="31"/>
      <c r="AZ749" s="31"/>
      <c r="BA749" s="31"/>
      <c r="BB749" s="31"/>
      <c r="BC749" s="31"/>
      <c r="BD749" s="31"/>
      <c r="BE749" s="31"/>
      <c r="BF749" s="31"/>
      <c r="BG749" s="31"/>
    </row>
    <row r="750" spans="12:59" ht="15.75">
      <c r="L750" s="2"/>
      <c r="M750" s="2"/>
      <c r="N750" s="2"/>
      <c r="O750" s="2"/>
      <c r="P750" s="31"/>
      <c r="Q750" s="2"/>
      <c r="R750" s="31"/>
      <c r="S750" s="2"/>
      <c r="T750" s="31"/>
      <c r="U750" s="31"/>
      <c r="V750" s="31"/>
      <c r="W750" s="31"/>
      <c r="X750" s="31"/>
      <c r="Y750" s="31"/>
      <c r="Z750" s="31"/>
      <c r="AA750" s="31"/>
      <c r="AB750" s="31"/>
      <c r="AC750" s="31"/>
      <c r="AD750" s="31"/>
      <c r="AE750" s="31"/>
      <c r="AF750" s="31"/>
      <c r="AG750" s="31"/>
      <c r="AH750" s="31"/>
      <c r="AI750" s="31"/>
      <c r="AJ750" s="31"/>
      <c r="AK750" s="31"/>
      <c r="AL750" s="31"/>
      <c r="AM750" s="31"/>
      <c r="AN750" s="31"/>
      <c r="AO750" s="31"/>
      <c r="AP750" s="31"/>
      <c r="AQ750" s="31"/>
      <c r="AR750" s="31"/>
      <c r="AS750" s="31"/>
      <c r="AT750" s="31"/>
      <c r="AU750" s="31"/>
      <c r="AV750" s="31"/>
      <c r="AW750" s="31"/>
      <c r="AX750" s="31"/>
      <c r="AY750" s="31"/>
      <c r="AZ750" s="31"/>
      <c r="BA750" s="31"/>
      <c r="BB750" s="31"/>
      <c r="BC750" s="31"/>
      <c r="BD750" s="31"/>
      <c r="BE750" s="31"/>
      <c r="BF750" s="31"/>
      <c r="BG750" s="31"/>
    </row>
    <row r="751" spans="12:59" ht="15.75">
      <c r="L751" s="2"/>
      <c r="M751" s="2"/>
      <c r="N751" s="2"/>
      <c r="O751" s="2"/>
      <c r="P751" s="31"/>
      <c r="Q751" s="2"/>
      <c r="R751" s="31"/>
      <c r="S751" s="2"/>
      <c r="T751" s="31"/>
      <c r="U751" s="31"/>
      <c r="V751" s="31"/>
      <c r="W751" s="31"/>
      <c r="X751" s="31"/>
      <c r="Y751" s="31"/>
      <c r="Z751" s="31"/>
      <c r="AA751" s="31"/>
      <c r="AB751" s="31"/>
      <c r="AC751" s="31"/>
      <c r="AD751" s="31"/>
      <c r="AE751" s="31"/>
      <c r="AF751" s="31"/>
      <c r="AG751" s="31"/>
      <c r="AH751" s="31"/>
      <c r="AI751" s="31"/>
      <c r="AJ751" s="31"/>
      <c r="AK751" s="31"/>
      <c r="AL751" s="31"/>
      <c r="AM751" s="31"/>
      <c r="AN751" s="31"/>
      <c r="AO751" s="31"/>
      <c r="AP751" s="31"/>
      <c r="AQ751" s="31"/>
      <c r="AR751" s="31"/>
      <c r="AS751" s="31"/>
      <c r="AT751" s="31"/>
      <c r="AU751" s="31"/>
      <c r="AV751" s="31"/>
      <c r="AW751" s="31"/>
      <c r="AX751" s="31"/>
      <c r="AY751" s="31"/>
      <c r="AZ751" s="31"/>
      <c r="BA751" s="31"/>
      <c r="BB751" s="31"/>
      <c r="BC751" s="31"/>
      <c r="BD751" s="31"/>
      <c r="BE751" s="31"/>
      <c r="BF751" s="31"/>
      <c r="BG751" s="31"/>
    </row>
    <row r="752" spans="12:59" ht="15.75">
      <c r="L752" s="2"/>
      <c r="M752" s="2"/>
      <c r="N752" s="2"/>
      <c r="O752" s="2"/>
      <c r="P752" s="31"/>
      <c r="Q752" s="2"/>
      <c r="R752" s="31"/>
      <c r="S752" s="2"/>
      <c r="T752" s="31"/>
      <c r="U752" s="31"/>
      <c r="V752" s="31"/>
      <c r="W752" s="31"/>
      <c r="X752" s="31"/>
      <c r="Y752" s="31"/>
      <c r="Z752" s="31"/>
      <c r="AA752" s="31"/>
      <c r="AB752" s="31"/>
      <c r="AC752" s="31"/>
      <c r="AD752" s="31"/>
      <c r="AE752" s="31"/>
      <c r="AF752" s="31"/>
      <c r="AG752" s="31"/>
      <c r="AH752" s="31"/>
      <c r="AI752" s="31"/>
      <c r="AJ752" s="31"/>
      <c r="AK752" s="31"/>
      <c r="AL752" s="31"/>
      <c r="AM752" s="31"/>
      <c r="AN752" s="31"/>
      <c r="AO752" s="31"/>
      <c r="AP752" s="31"/>
      <c r="AQ752" s="31"/>
      <c r="AR752" s="31"/>
      <c r="AS752" s="31"/>
      <c r="AT752" s="31"/>
      <c r="AU752" s="31"/>
      <c r="AV752" s="31"/>
      <c r="AW752" s="31"/>
      <c r="AX752" s="31"/>
      <c r="AY752" s="31"/>
      <c r="AZ752" s="31"/>
      <c r="BA752" s="31"/>
      <c r="BB752" s="31"/>
      <c r="BC752" s="31"/>
      <c r="BD752" s="31"/>
      <c r="BE752" s="31"/>
      <c r="BF752" s="31"/>
      <c r="BG752" s="31"/>
    </row>
    <row r="753" spans="12:59" ht="15.75">
      <c r="L753" s="2"/>
      <c r="M753" s="2"/>
      <c r="N753" s="2"/>
      <c r="O753" s="2"/>
      <c r="P753" s="31"/>
      <c r="Q753" s="2"/>
      <c r="R753" s="31"/>
      <c r="S753" s="2"/>
      <c r="T753" s="31"/>
      <c r="U753" s="31"/>
      <c r="V753" s="31"/>
      <c r="W753" s="31"/>
      <c r="X753" s="31"/>
      <c r="Y753" s="31"/>
      <c r="Z753" s="31"/>
      <c r="AA753" s="31"/>
      <c r="AB753" s="31"/>
      <c r="AC753" s="31"/>
      <c r="AD753" s="31"/>
      <c r="AE753" s="31"/>
      <c r="AF753" s="31"/>
      <c r="AG753" s="31"/>
      <c r="AH753" s="31"/>
      <c r="AI753" s="31"/>
      <c r="AJ753" s="31"/>
      <c r="AK753" s="31"/>
      <c r="AL753" s="31"/>
      <c r="AM753" s="31"/>
      <c r="AN753" s="31"/>
      <c r="AO753" s="31"/>
      <c r="AP753" s="31"/>
      <c r="AQ753" s="31"/>
      <c r="AR753" s="31"/>
      <c r="AS753" s="31"/>
      <c r="AT753" s="31"/>
      <c r="AU753" s="31"/>
      <c r="AV753" s="31"/>
      <c r="AW753" s="31"/>
      <c r="AX753" s="31"/>
      <c r="AY753" s="31"/>
      <c r="AZ753" s="31"/>
      <c r="BA753" s="31"/>
      <c r="BB753" s="31"/>
      <c r="BC753" s="31"/>
      <c r="BD753" s="31"/>
      <c r="BE753" s="31"/>
      <c r="BF753" s="31"/>
      <c r="BG753" s="31"/>
    </row>
    <row r="754" spans="12:59" ht="15.75">
      <c r="L754" s="2"/>
      <c r="M754" s="2"/>
      <c r="N754" s="2"/>
      <c r="O754" s="2"/>
      <c r="P754" s="31"/>
      <c r="Q754" s="2"/>
      <c r="R754" s="31"/>
      <c r="S754" s="2"/>
      <c r="T754" s="31"/>
      <c r="U754" s="31"/>
      <c r="V754" s="31"/>
      <c r="W754" s="31"/>
      <c r="X754" s="31"/>
      <c r="Y754" s="31"/>
      <c r="Z754" s="31"/>
      <c r="AA754" s="31"/>
      <c r="AB754" s="31"/>
      <c r="AC754" s="31"/>
      <c r="AD754" s="31"/>
      <c r="AE754" s="31"/>
      <c r="AF754" s="31"/>
      <c r="AG754" s="31"/>
      <c r="AH754" s="31"/>
      <c r="AI754" s="31"/>
      <c r="AJ754" s="31"/>
      <c r="AK754" s="31"/>
      <c r="AL754" s="31"/>
      <c r="AM754" s="31"/>
      <c r="AN754" s="31"/>
      <c r="AO754" s="31"/>
      <c r="AP754" s="31"/>
      <c r="AQ754" s="31"/>
      <c r="AR754" s="31"/>
      <c r="AS754" s="31"/>
      <c r="AT754" s="31"/>
      <c r="AU754" s="31"/>
      <c r="AV754" s="31"/>
      <c r="AW754" s="31"/>
      <c r="AX754" s="31"/>
      <c r="AY754" s="31"/>
      <c r="AZ754" s="31"/>
      <c r="BA754" s="31"/>
      <c r="BB754" s="31"/>
      <c r="BC754" s="31"/>
      <c r="BD754" s="31"/>
      <c r="BE754" s="31"/>
      <c r="BF754" s="31"/>
      <c r="BG754" s="31"/>
    </row>
    <row r="755" spans="12:59" ht="15.75">
      <c r="L755" s="2"/>
      <c r="M755" s="2"/>
      <c r="N755" s="2"/>
      <c r="O755" s="2"/>
      <c r="P755" s="31"/>
      <c r="Q755" s="2"/>
      <c r="R755" s="31"/>
      <c r="S755" s="2"/>
      <c r="T755" s="31"/>
      <c r="U755" s="31"/>
      <c r="V755" s="31"/>
      <c r="W755" s="31"/>
      <c r="X755" s="31"/>
      <c r="Y755" s="31"/>
      <c r="Z755" s="31"/>
      <c r="AA755" s="31"/>
      <c r="AB755" s="31"/>
      <c r="AC755" s="31"/>
      <c r="AD755" s="31"/>
      <c r="AE755" s="31"/>
      <c r="AF755" s="31"/>
      <c r="AG755" s="31"/>
      <c r="AH755" s="31"/>
      <c r="AI755" s="31"/>
      <c r="AJ755" s="31"/>
      <c r="AK755" s="31"/>
      <c r="AL755" s="31"/>
      <c r="AM755" s="31"/>
      <c r="AN755" s="31"/>
      <c r="AO755" s="31"/>
      <c r="AP755" s="31"/>
      <c r="AQ755" s="31"/>
      <c r="AR755" s="31"/>
      <c r="AS755" s="31"/>
      <c r="AT755" s="31"/>
      <c r="AU755" s="31"/>
      <c r="AV755" s="31"/>
      <c r="AW755" s="31"/>
      <c r="AX755" s="31"/>
      <c r="AY755" s="31"/>
      <c r="AZ755" s="31"/>
      <c r="BA755" s="31"/>
      <c r="BB755" s="31"/>
      <c r="BC755" s="31"/>
      <c r="BD755" s="31"/>
      <c r="BE755" s="31"/>
      <c r="BF755" s="31"/>
      <c r="BG755" s="31"/>
    </row>
    <row r="756" spans="12:59" ht="15.75">
      <c r="L756" s="2"/>
      <c r="M756" s="2"/>
      <c r="N756" s="2"/>
      <c r="O756" s="2"/>
      <c r="P756" s="31"/>
      <c r="Q756" s="2"/>
      <c r="R756" s="31"/>
      <c r="S756" s="2"/>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1"/>
      <c r="AY756" s="31"/>
      <c r="AZ756" s="31"/>
      <c r="BA756" s="31"/>
      <c r="BB756" s="31"/>
      <c r="BC756" s="31"/>
      <c r="BD756" s="31"/>
      <c r="BE756" s="31"/>
      <c r="BF756" s="31"/>
      <c r="BG756" s="31"/>
    </row>
    <row r="757" spans="12:59" ht="15.75">
      <c r="L757" s="2"/>
      <c r="M757" s="2"/>
      <c r="N757" s="2"/>
      <c r="O757" s="2"/>
      <c r="P757" s="31"/>
      <c r="Q757" s="2"/>
      <c r="R757" s="31"/>
      <c r="S757" s="2"/>
      <c r="T757" s="31"/>
      <c r="U757" s="31"/>
      <c r="V757" s="31"/>
      <c r="W757" s="31"/>
      <c r="X757" s="31"/>
      <c r="Y757" s="31"/>
      <c r="Z757" s="31"/>
      <c r="AA757" s="31"/>
      <c r="AB757" s="31"/>
      <c r="AC757" s="31"/>
      <c r="AD757" s="31"/>
      <c r="AE757" s="31"/>
      <c r="AF757" s="31"/>
      <c r="AG757" s="31"/>
      <c r="AH757" s="31"/>
      <c r="AI757" s="31"/>
      <c r="AJ757" s="31"/>
      <c r="AK757" s="31"/>
      <c r="AL757" s="31"/>
      <c r="AM757" s="31"/>
      <c r="AN757" s="31"/>
      <c r="AO757" s="31"/>
      <c r="AP757" s="31"/>
      <c r="AQ757" s="31"/>
      <c r="AR757" s="31"/>
      <c r="AS757" s="31"/>
      <c r="AT757" s="31"/>
      <c r="AU757" s="31"/>
      <c r="AV757" s="31"/>
      <c r="AW757" s="31"/>
      <c r="AX757" s="31"/>
      <c r="AY757" s="31"/>
      <c r="AZ757" s="31"/>
      <c r="BA757" s="31"/>
      <c r="BB757" s="31"/>
      <c r="BC757" s="31"/>
      <c r="BD757" s="31"/>
      <c r="BE757" s="31"/>
      <c r="BF757" s="31"/>
      <c r="BG757" s="31"/>
    </row>
    <row r="758" spans="12:59" ht="15.75">
      <c r="L758" s="2"/>
      <c r="M758" s="2"/>
      <c r="N758" s="2"/>
      <c r="O758" s="2"/>
      <c r="P758" s="31"/>
      <c r="Q758" s="2"/>
      <c r="R758" s="31"/>
      <c r="S758" s="2"/>
      <c r="T758" s="31"/>
      <c r="U758" s="31"/>
      <c r="V758" s="31"/>
      <c r="W758" s="31"/>
      <c r="X758" s="31"/>
      <c r="Y758" s="31"/>
      <c r="Z758" s="31"/>
      <c r="AA758" s="31"/>
      <c r="AB758" s="31"/>
      <c r="AC758" s="31"/>
      <c r="AD758" s="31"/>
      <c r="AE758" s="31"/>
      <c r="AF758" s="31"/>
      <c r="AG758" s="31"/>
      <c r="AH758" s="31"/>
      <c r="AI758" s="31"/>
      <c r="AJ758" s="31"/>
      <c r="AK758" s="31"/>
      <c r="AL758" s="31"/>
      <c r="AM758" s="31"/>
      <c r="AN758" s="31"/>
      <c r="AO758" s="31"/>
      <c r="AP758" s="31"/>
      <c r="AQ758" s="31"/>
      <c r="AR758" s="31"/>
      <c r="AS758" s="31"/>
      <c r="AT758" s="31"/>
      <c r="AU758" s="31"/>
      <c r="AV758" s="31"/>
      <c r="AW758" s="31"/>
      <c r="AX758" s="31"/>
      <c r="AY758" s="31"/>
      <c r="AZ758" s="31"/>
      <c r="BA758" s="31"/>
      <c r="BB758" s="31"/>
      <c r="BC758" s="31"/>
      <c r="BD758" s="31"/>
      <c r="BE758" s="31"/>
      <c r="BF758" s="31"/>
      <c r="BG758" s="31"/>
    </row>
    <row r="759" spans="12:59" ht="15.75">
      <c r="L759" s="2"/>
      <c r="M759" s="2"/>
      <c r="N759" s="2"/>
      <c r="O759" s="2"/>
      <c r="P759" s="31"/>
      <c r="Q759" s="2"/>
      <c r="R759" s="31"/>
      <c r="S759" s="2"/>
      <c r="T759" s="31"/>
      <c r="U759" s="31"/>
      <c r="V759" s="31"/>
      <c r="W759" s="31"/>
      <c r="X759" s="31"/>
      <c r="Y759" s="31"/>
      <c r="Z759" s="31"/>
      <c r="AA759" s="31"/>
      <c r="AB759" s="31"/>
      <c r="AC759" s="31"/>
      <c r="AD759" s="31"/>
      <c r="AE759" s="31"/>
      <c r="AF759" s="31"/>
      <c r="AG759" s="31"/>
      <c r="AH759" s="31"/>
      <c r="AI759" s="31"/>
      <c r="AJ759" s="31"/>
      <c r="AK759" s="31"/>
      <c r="AL759" s="31"/>
      <c r="AM759" s="31"/>
      <c r="AN759" s="31"/>
      <c r="AO759" s="31"/>
      <c r="AP759" s="31"/>
      <c r="AQ759" s="31"/>
      <c r="AR759" s="31"/>
      <c r="AS759" s="31"/>
      <c r="AT759" s="31"/>
      <c r="AU759" s="31"/>
      <c r="AV759" s="31"/>
      <c r="AW759" s="31"/>
      <c r="AX759" s="31"/>
      <c r="AY759" s="31"/>
      <c r="AZ759" s="31"/>
      <c r="BA759" s="31"/>
      <c r="BB759" s="31"/>
      <c r="BC759" s="31"/>
      <c r="BD759" s="31"/>
      <c r="BE759" s="31"/>
      <c r="BF759" s="31"/>
      <c r="BG759" s="31"/>
    </row>
    <row r="760" spans="12:59" ht="15.75">
      <c r="L760" s="2"/>
      <c r="M760" s="2"/>
      <c r="N760" s="2"/>
      <c r="O760" s="2"/>
      <c r="P760" s="31"/>
      <c r="Q760" s="2"/>
      <c r="R760" s="31"/>
      <c r="S760" s="2"/>
      <c r="T760" s="31"/>
      <c r="U760" s="31"/>
      <c r="V760" s="31"/>
      <c r="W760" s="31"/>
      <c r="X760" s="31"/>
      <c r="Y760" s="31"/>
      <c r="Z760" s="31"/>
      <c r="AA760" s="31"/>
      <c r="AB760" s="31"/>
      <c r="AC760" s="31"/>
      <c r="AD760" s="31"/>
      <c r="AE760" s="31"/>
      <c r="AF760" s="31"/>
      <c r="AG760" s="31"/>
      <c r="AH760" s="31"/>
      <c r="AI760" s="31"/>
      <c r="AJ760" s="31"/>
      <c r="AK760" s="31"/>
      <c r="AL760" s="31"/>
      <c r="AM760" s="31"/>
      <c r="AN760" s="31"/>
      <c r="AO760" s="31"/>
      <c r="AP760" s="31"/>
      <c r="AQ760" s="31"/>
      <c r="AR760" s="31"/>
      <c r="AS760" s="31"/>
      <c r="AT760" s="31"/>
      <c r="AU760" s="31"/>
      <c r="AV760" s="31"/>
      <c r="AW760" s="31"/>
      <c r="AX760" s="31"/>
      <c r="AY760" s="31"/>
      <c r="AZ760" s="31"/>
      <c r="BA760" s="31"/>
      <c r="BB760" s="31"/>
      <c r="BC760" s="31"/>
      <c r="BD760" s="31"/>
      <c r="BE760" s="31"/>
      <c r="BF760" s="31"/>
      <c r="BG760" s="31"/>
    </row>
    <row r="761" spans="12:59" ht="15.75">
      <c r="L761" s="2"/>
      <c r="M761" s="2"/>
      <c r="N761" s="2"/>
      <c r="O761" s="2"/>
      <c r="P761" s="31"/>
      <c r="Q761" s="2"/>
      <c r="R761" s="31"/>
      <c r="S761" s="2"/>
      <c r="T761" s="31"/>
      <c r="U761" s="31"/>
      <c r="V761" s="31"/>
      <c r="W761" s="31"/>
      <c r="X761" s="31"/>
      <c r="Y761" s="31"/>
      <c r="Z761" s="31"/>
      <c r="AA761" s="31"/>
      <c r="AB761" s="31"/>
      <c r="AC761" s="31"/>
      <c r="AD761" s="31"/>
      <c r="AE761" s="31"/>
      <c r="AF761" s="31"/>
      <c r="AG761" s="31"/>
      <c r="AH761" s="31"/>
      <c r="AI761" s="31"/>
      <c r="AJ761" s="31"/>
      <c r="AK761" s="31"/>
      <c r="AL761" s="31"/>
      <c r="AM761" s="31"/>
      <c r="AN761" s="31"/>
      <c r="AO761" s="31"/>
      <c r="AP761" s="31"/>
      <c r="AQ761" s="31"/>
      <c r="AR761" s="31"/>
      <c r="AS761" s="31"/>
      <c r="AT761" s="31"/>
      <c r="AU761" s="31"/>
      <c r="AV761" s="31"/>
      <c r="AW761" s="31"/>
      <c r="AX761" s="31"/>
      <c r="AY761" s="31"/>
      <c r="AZ761" s="31"/>
      <c r="BA761" s="31"/>
      <c r="BB761" s="31"/>
      <c r="BC761" s="31"/>
      <c r="BD761" s="31"/>
      <c r="BE761" s="31"/>
      <c r="BF761" s="31"/>
      <c r="BG761" s="31"/>
    </row>
    <row r="762" spans="12:59" ht="15.75">
      <c r="L762" s="2"/>
      <c r="M762" s="2"/>
      <c r="N762" s="2"/>
      <c r="O762" s="2"/>
      <c r="P762" s="31"/>
      <c r="Q762" s="2"/>
      <c r="R762" s="31"/>
      <c r="S762" s="2"/>
      <c r="T762" s="31"/>
      <c r="U762" s="31"/>
      <c r="V762" s="31"/>
      <c r="W762" s="31"/>
      <c r="X762" s="31"/>
      <c r="Y762" s="31"/>
      <c r="Z762" s="31"/>
      <c r="AA762" s="31"/>
      <c r="AB762" s="31"/>
      <c r="AC762" s="31"/>
      <c r="AD762" s="31"/>
      <c r="AE762" s="31"/>
      <c r="AF762" s="31"/>
      <c r="AG762" s="31"/>
      <c r="AH762" s="31"/>
      <c r="AI762" s="31"/>
      <c r="AJ762" s="31"/>
      <c r="AK762" s="31"/>
      <c r="AL762" s="31"/>
      <c r="AM762" s="31"/>
      <c r="AN762" s="31"/>
      <c r="AO762" s="31"/>
      <c r="AP762" s="31"/>
      <c r="AQ762" s="31"/>
      <c r="AR762" s="31"/>
      <c r="AS762" s="31"/>
      <c r="AT762" s="31"/>
      <c r="AU762" s="31"/>
      <c r="AV762" s="31"/>
      <c r="AW762" s="31"/>
      <c r="AX762" s="31"/>
      <c r="AY762" s="31"/>
      <c r="AZ762" s="31"/>
      <c r="BA762" s="31"/>
      <c r="BB762" s="31"/>
      <c r="BC762" s="31"/>
      <c r="BD762" s="31"/>
      <c r="BE762" s="31"/>
      <c r="BF762" s="31"/>
      <c r="BG762" s="31"/>
    </row>
    <row r="763" spans="12:59" ht="15.75">
      <c r="L763" s="2"/>
      <c r="M763" s="2"/>
      <c r="N763" s="2"/>
      <c r="O763" s="2"/>
      <c r="P763" s="31"/>
      <c r="Q763" s="2"/>
      <c r="R763" s="31"/>
      <c r="S763" s="2"/>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c r="AT763" s="31"/>
      <c r="AU763" s="31"/>
      <c r="AV763" s="31"/>
      <c r="AW763" s="31"/>
      <c r="AX763" s="31"/>
      <c r="AY763" s="31"/>
      <c r="AZ763" s="31"/>
      <c r="BA763" s="31"/>
      <c r="BB763" s="31"/>
      <c r="BC763" s="31"/>
      <c r="BD763" s="31"/>
      <c r="BE763" s="31"/>
      <c r="BF763" s="31"/>
      <c r="BG763" s="31"/>
    </row>
    <row r="764" spans="12:59" ht="15.75">
      <c r="L764" s="2"/>
      <c r="M764" s="2"/>
      <c r="N764" s="2"/>
      <c r="O764" s="2"/>
      <c r="P764" s="31"/>
      <c r="Q764" s="2"/>
      <c r="R764" s="31"/>
      <c r="S764" s="2"/>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1"/>
      <c r="AY764" s="31"/>
      <c r="AZ764" s="31"/>
      <c r="BA764" s="31"/>
      <c r="BB764" s="31"/>
      <c r="BC764" s="31"/>
      <c r="BD764" s="31"/>
      <c r="BE764" s="31"/>
      <c r="BF764" s="31"/>
      <c r="BG764" s="31"/>
    </row>
    <row r="765" spans="12:59" ht="15.75">
      <c r="L765" s="2"/>
      <c r="M765" s="2"/>
      <c r="N765" s="2"/>
      <c r="O765" s="2"/>
      <c r="P765" s="31"/>
      <c r="Q765" s="2"/>
      <c r="R765" s="31"/>
      <c r="S765" s="2"/>
      <c r="T765" s="31"/>
      <c r="U765" s="31"/>
      <c r="V765" s="31"/>
      <c r="W765" s="31"/>
      <c r="X765" s="31"/>
      <c r="Y765" s="31"/>
      <c r="Z765" s="31"/>
      <c r="AA765" s="31"/>
      <c r="AB765" s="31"/>
      <c r="AC765" s="31"/>
      <c r="AD765" s="31"/>
      <c r="AE765" s="31"/>
      <c r="AF765" s="31"/>
      <c r="AG765" s="31"/>
      <c r="AH765" s="31"/>
      <c r="AI765" s="31"/>
      <c r="AJ765" s="31"/>
      <c r="AK765" s="31"/>
      <c r="AL765" s="31"/>
      <c r="AM765" s="31"/>
      <c r="AN765" s="31"/>
      <c r="AO765" s="31"/>
      <c r="AP765" s="31"/>
      <c r="AQ765" s="31"/>
      <c r="AR765" s="31"/>
      <c r="AS765" s="31"/>
      <c r="AT765" s="31"/>
      <c r="AU765" s="31"/>
      <c r="AV765" s="31"/>
      <c r="AW765" s="31"/>
      <c r="AX765" s="31"/>
      <c r="AY765" s="31"/>
      <c r="AZ765" s="31"/>
      <c r="BA765" s="31"/>
      <c r="BB765" s="31"/>
      <c r="BC765" s="31"/>
      <c r="BD765" s="31"/>
      <c r="BE765" s="31"/>
      <c r="BF765" s="31"/>
      <c r="BG765" s="31"/>
    </row>
    <row r="766" spans="12:59" ht="15.75">
      <c r="L766" s="2"/>
      <c r="M766" s="2"/>
      <c r="N766" s="2"/>
      <c r="O766" s="2"/>
      <c r="P766" s="31"/>
      <c r="Q766" s="2"/>
      <c r="R766" s="31"/>
      <c r="S766" s="2"/>
      <c r="T766" s="31"/>
      <c r="U766" s="31"/>
      <c r="V766" s="31"/>
      <c r="W766" s="31"/>
      <c r="X766" s="31"/>
      <c r="Y766" s="31"/>
      <c r="Z766" s="31"/>
      <c r="AA766" s="31"/>
      <c r="AB766" s="31"/>
      <c r="AC766" s="31"/>
      <c r="AD766" s="31"/>
      <c r="AE766" s="31"/>
      <c r="AF766" s="31"/>
      <c r="AG766" s="31"/>
      <c r="AH766" s="31"/>
      <c r="AI766" s="31"/>
      <c r="AJ766" s="31"/>
      <c r="AK766" s="31"/>
      <c r="AL766" s="31"/>
      <c r="AM766" s="31"/>
      <c r="AN766" s="31"/>
      <c r="AO766" s="31"/>
      <c r="AP766" s="31"/>
      <c r="AQ766" s="31"/>
      <c r="AR766" s="31"/>
      <c r="AS766" s="31"/>
      <c r="AT766" s="31"/>
      <c r="AU766" s="31"/>
      <c r="AV766" s="31"/>
      <c r="AW766" s="31"/>
      <c r="AX766" s="31"/>
      <c r="AY766" s="31"/>
      <c r="AZ766" s="31"/>
      <c r="BA766" s="31"/>
      <c r="BB766" s="31"/>
      <c r="BC766" s="31"/>
      <c r="BD766" s="31"/>
      <c r="BE766" s="31"/>
      <c r="BF766" s="31"/>
      <c r="BG766" s="31"/>
    </row>
    <row r="767" spans="12:59" ht="15.75">
      <c r="L767" s="2"/>
      <c r="M767" s="2"/>
      <c r="N767" s="2"/>
      <c r="O767" s="2"/>
      <c r="P767" s="31"/>
      <c r="Q767" s="2"/>
      <c r="R767" s="31"/>
      <c r="S767" s="2"/>
      <c r="T767" s="31"/>
      <c r="U767" s="31"/>
      <c r="V767" s="31"/>
      <c r="W767" s="31"/>
      <c r="X767" s="31"/>
      <c r="Y767" s="31"/>
      <c r="Z767" s="31"/>
      <c r="AA767" s="31"/>
      <c r="AB767" s="31"/>
      <c r="AC767" s="31"/>
      <c r="AD767" s="31"/>
      <c r="AE767" s="31"/>
      <c r="AF767" s="31"/>
      <c r="AG767" s="31"/>
      <c r="AH767" s="31"/>
      <c r="AI767" s="31"/>
      <c r="AJ767" s="31"/>
      <c r="AK767" s="31"/>
      <c r="AL767" s="31"/>
      <c r="AM767" s="31"/>
      <c r="AN767" s="31"/>
      <c r="AO767" s="31"/>
      <c r="AP767" s="31"/>
      <c r="AQ767" s="31"/>
      <c r="AR767" s="31"/>
      <c r="AS767" s="31"/>
      <c r="AT767" s="31"/>
      <c r="AU767" s="31"/>
      <c r="AV767" s="31"/>
      <c r="AW767" s="31"/>
      <c r="AX767" s="31"/>
      <c r="AY767" s="31"/>
      <c r="AZ767" s="31"/>
      <c r="BA767" s="31"/>
      <c r="BB767" s="31"/>
      <c r="BC767" s="31"/>
      <c r="BD767" s="31"/>
      <c r="BE767" s="31"/>
      <c r="BF767" s="31"/>
      <c r="BG767" s="31"/>
    </row>
    <row r="768" spans="12:59" ht="15.75">
      <c r="L768" s="2"/>
      <c r="M768" s="2"/>
      <c r="N768" s="2"/>
      <c r="O768" s="2"/>
      <c r="P768" s="31"/>
      <c r="Q768" s="2"/>
      <c r="R768" s="31"/>
      <c r="S768" s="2"/>
      <c r="T768" s="31"/>
      <c r="U768" s="31"/>
      <c r="V768" s="31"/>
      <c r="W768" s="31"/>
      <c r="X768" s="31"/>
      <c r="Y768" s="31"/>
      <c r="Z768" s="31"/>
      <c r="AA768" s="31"/>
      <c r="AB768" s="31"/>
      <c r="AC768" s="31"/>
      <c r="AD768" s="31"/>
      <c r="AE768" s="31"/>
      <c r="AF768" s="31"/>
      <c r="AG768" s="31"/>
      <c r="AH768" s="31"/>
      <c r="AI768" s="31"/>
      <c r="AJ768" s="31"/>
      <c r="AK768" s="31"/>
      <c r="AL768" s="31"/>
      <c r="AM768" s="31"/>
      <c r="AN768" s="31"/>
      <c r="AO768" s="31"/>
      <c r="AP768" s="31"/>
      <c r="AQ768" s="31"/>
      <c r="AR768" s="31"/>
      <c r="AS768" s="31"/>
      <c r="AT768" s="31"/>
      <c r="AU768" s="31"/>
      <c r="AV768" s="31"/>
      <c r="AW768" s="31"/>
      <c r="AX768" s="31"/>
      <c r="AY768" s="31"/>
      <c r="AZ768" s="31"/>
      <c r="BA768" s="31"/>
      <c r="BB768" s="31"/>
      <c r="BC768" s="31"/>
      <c r="BD768" s="31"/>
      <c r="BE768" s="31"/>
      <c r="BF768" s="31"/>
      <c r="BG768" s="31"/>
    </row>
    <row r="769" spans="12:59" ht="15.75">
      <c r="L769" s="2"/>
      <c r="M769" s="2"/>
      <c r="N769" s="2"/>
      <c r="O769" s="2"/>
      <c r="P769" s="31"/>
      <c r="Q769" s="2"/>
      <c r="R769" s="31"/>
      <c r="S769" s="2"/>
      <c r="T769" s="31"/>
      <c r="U769" s="31"/>
      <c r="V769" s="31"/>
      <c r="W769" s="31"/>
      <c r="X769" s="31"/>
      <c r="Y769" s="31"/>
      <c r="Z769" s="31"/>
      <c r="AA769" s="31"/>
      <c r="AB769" s="31"/>
      <c r="AC769" s="31"/>
      <c r="AD769" s="31"/>
      <c r="AE769" s="31"/>
      <c r="AF769" s="31"/>
      <c r="AG769" s="31"/>
      <c r="AH769" s="31"/>
      <c r="AI769" s="31"/>
      <c r="AJ769" s="31"/>
      <c r="AK769" s="31"/>
      <c r="AL769" s="31"/>
      <c r="AM769" s="31"/>
      <c r="AN769" s="31"/>
      <c r="AO769" s="31"/>
      <c r="AP769" s="31"/>
      <c r="AQ769" s="31"/>
      <c r="AR769" s="31"/>
      <c r="AS769" s="31"/>
      <c r="AT769" s="31"/>
      <c r="AU769" s="31"/>
      <c r="AV769" s="31"/>
      <c r="AW769" s="31"/>
      <c r="AX769" s="31"/>
      <c r="AY769" s="31"/>
      <c r="AZ769" s="31"/>
      <c r="BA769" s="31"/>
      <c r="BB769" s="31"/>
      <c r="BC769" s="31"/>
      <c r="BD769" s="31"/>
      <c r="BE769" s="31"/>
      <c r="BF769" s="31"/>
      <c r="BG769" s="31"/>
    </row>
    <row r="770" spans="12:59" ht="15.75">
      <c r="L770" s="2"/>
      <c r="M770" s="2"/>
      <c r="N770" s="2"/>
      <c r="O770" s="2"/>
      <c r="P770" s="31"/>
      <c r="Q770" s="2"/>
      <c r="R770" s="31"/>
      <c r="S770" s="2"/>
      <c r="T770" s="31"/>
      <c r="U770" s="31"/>
      <c r="V770" s="31"/>
      <c r="W770" s="31"/>
      <c r="X770" s="31"/>
      <c r="Y770" s="31"/>
      <c r="Z770" s="31"/>
      <c r="AA770" s="31"/>
      <c r="AB770" s="31"/>
      <c r="AC770" s="31"/>
      <c r="AD770" s="31"/>
      <c r="AE770" s="31"/>
      <c r="AF770" s="31"/>
      <c r="AG770" s="31"/>
      <c r="AH770" s="31"/>
      <c r="AI770" s="31"/>
      <c r="AJ770" s="31"/>
      <c r="AK770" s="31"/>
      <c r="AL770" s="31"/>
      <c r="AM770" s="31"/>
      <c r="AN770" s="31"/>
      <c r="AO770" s="31"/>
      <c r="AP770" s="31"/>
      <c r="AQ770" s="31"/>
      <c r="AR770" s="31"/>
      <c r="AS770" s="31"/>
      <c r="AT770" s="31"/>
      <c r="AU770" s="31"/>
      <c r="AV770" s="31"/>
      <c r="AW770" s="31"/>
      <c r="AX770" s="31"/>
      <c r="AY770" s="31"/>
      <c r="AZ770" s="31"/>
      <c r="BA770" s="31"/>
      <c r="BB770" s="31"/>
      <c r="BC770" s="31"/>
      <c r="BD770" s="31"/>
      <c r="BE770" s="31"/>
      <c r="BF770" s="31"/>
      <c r="BG770" s="31"/>
    </row>
    <row r="771" spans="12:59" ht="15.75">
      <c r="L771" s="2"/>
      <c r="M771" s="2"/>
      <c r="N771" s="2"/>
      <c r="O771" s="2"/>
      <c r="P771" s="31"/>
      <c r="Q771" s="2"/>
      <c r="R771" s="31"/>
      <c r="S771" s="2"/>
      <c r="T771" s="31"/>
      <c r="U771" s="31"/>
      <c r="V771" s="31"/>
      <c r="W771" s="31"/>
      <c r="X771" s="31"/>
      <c r="Y771" s="31"/>
      <c r="Z771" s="31"/>
      <c r="AA771" s="31"/>
      <c r="AB771" s="31"/>
      <c r="AC771" s="31"/>
      <c r="AD771" s="31"/>
      <c r="AE771" s="31"/>
      <c r="AF771" s="31"/>
      <c r="AG771" s="31"/>
      <c r="AH771" s="31"/>
      <c r="AI771" s="31"/>
      <c r="AJ771" s="31"/>
      <c r="AK771" s="31"/>
      <c r="AL771" s="31"/>
      <c r="AM771" s="31"/>
      <c r="AN771" s="31"/>
      <c r="AO771" s="31"/>
      <c r="AP771" s="31"/>
      <c r="AQ771" s="31"/>
      <c r="AR771" s="31"/>
      <c r="AS771" s="31"/>
      <c r="AT771" s="31"/>
      <c r="AU771" s="31"/>
      <c r="AV771" s="31"/>
      <c r="AW771" s="31"/>
      <c r="AX771" s="31"/>
      <c r="AY771" s="31"/>
      <c r="AZ771" s="31"/>
      <c r="BA771" s="31"/>
      <c r="BB771" s="31"/>
      <c r="BC771" s="31"/>
      <c r="BD771" s="31"/>
      <c r="BE771" s="31"/>
      <c r="BF771" s="31"/>
      <c r="BG771" s="31"/>
    </row>
    <row r="772" spans="12:59" ht="15.75">
      <c r="L772" s="2"/>
      <c r="M772" s="2"/>
      <c r="N772" s="2"/>
      <c r="O772" s="2"/>
      <c r="P772" s="31"/>
      <c r="Q772" s="2"/>
      <c r="R772" s="31"/>
      <c r="S772" s="2"/>
      <c r="T772" s="31"/>
      <c r="U772" s="31"/>
      <c r="V772" s="31"/>
      <c r="W772" s="31"/>
      <c r="X772" s="31"/>
      <c r="Y772" s="31"/>
      <c r="Z772" s="31"/>
      <c r="AA772" s="31"/>
      <c r="AB772" s="31"/>
      <c r="AC772" s="31"/>
      <c r="AD772" s="31"/>
      <c r="AE772" s="31"/>
      <c r="AF772" s="31"/>
      <c r="AG772" s="31"/>
      <c r="AH772" s="31"/>
      <c r="AI772" s="31"/>
      <c r="AJ772" s="31"/>
      <c r="AK772" s="31"/>
      <c r="AL772" s="31"/>
      <c r="AM772" s="31"/>
      <c r="AN772" s="31"/>
      <c r="AO772" s="31"/>
      <c r="AP772" s="31"/>
      <c r="AQ772" s="31"/>
      <c r="AR772" s="31"/>
      <c r="AS772" s="31"/>
      <c r="AT772" s="31"/>
      <c r="AU772" s="31"/>
      <c r="AV772" s="31"/>
      <c r="AW772" s="31"/>
      <c r="AX772" s="31"/>
      <c r="AY772" s="31"/>
      <c r="AZ772" s="31"/>
      <c r="BA772" s="31"/>
      <c r="BB772" s="31"/>
      <c r="BC772" s="31"/>
      <c r="BD772" s="31"/>
      <c r="BE772" s="31"/>
      <c r="BF772" s="31"/>
      <c r="BG772" s="31"/>
    </row>
    <row r="773" spans="12:59" ht="15.75">
      <c r="L773" s="2"/>
      <c r="M773" s="2"/>
      <c r="N773" s="2"/>
      <c r="O773" s="2"/>
      <c r="P773" s="31"/>
      <c r="Q773" s="2"/>
      <c r="R773" s="31"/>
      <c r="S773" s="2"/>
      <c r="T773" s="31"/>
      <c r="U773" s="31"/>
      <c r="V773" s="31"/>
      <c r="W773" s="31"/>
      <c r="X773" s="31"/>
      <c r="Y773" s="31"/>
      <c r="Z773" s="31"/>
      <c r="AA773" s="31"/>
      <c r="AB773" s="31"/>
      <c r="AC773" s="31"/>
      <c r="AD773" s="31"/>
      <c r="AE773" s="31"/>
      <c r="AF773" s="31"/>
      <c r="AG773" s="31"/>
      <c r="AH773" s="31"/>
      <c r="AI773" s="31"/>
      <c r="AJ773" s="31"/>
      <c r="AK773" s="31"/>
      <c r="AL773" s="31"/>
      <c r="AM773" s="31"/>
      <c r="AN773" s="31"/>
      <c r="AO773" s="31"/>
      <c r="AP773" s="31"/>
      <c r="AQ773" s="31"/>
      <c r="AR773" s="31"/>
      <c r="AS773" s="31"/>
      <c r="AT773" s="31"/>
      <c r="AU773" s="31"/>
      <c r="AV773" s="31"/>
      <c r="AW773" s="31"/>
      <c r="AX773" s="31"/>
      <c r="AY773" s="31"/>
      <c r="AZ773" s="31"/>
      <c r="BA773" s="31"/>
      <c r="BB773" s="31"/>
      <c r="BC773" s="31"/>
      <c r="BD773" s="31"/>
      <c r="BE773" s="31"/>
      <c r="BF773" s="31"/>
      <c r="BG773" s="31"/>
    </row>
    <row r="774" spans="12:59" ht="15.75">
      <c r="L774" s="2"/>
      <c r="M774" s="2"/>
      <c r="N774" s="2"/>
      <c r="O774" s="2"/>
      <c r="P774" s="31"/>
      <c r="Q774" s="2"/>
      <c r="R774" s="31"/>
      <c r="S774" s="2"/>
      <c r="T774" s="31"/>
      <c r="U774" s="31"/>
      <c r="V774" s="31"/>
      <c r="W774" s="31"/>
      <c r="X774" s="31"/>
      <c r="Y774" s="31"/>
      <c r="Z774" s="31"/>
      <c r="AA774" s="31"/>
      <c r="AB774" s="31"/>
      <c r="AC774" s="31"/>
      <c r="AD774" s="31"/>
      <c r="AE774" s="31"/>
      <c r="AF774" s="31"/>
      <c r="AG774" s="31"/>
      <c r="AH774" s="31"/>
      <c r="AI774" s="31"/>
      <c r="AJ774" s="31"/>
      <c r="AK774" s="31"/>
      <c r="AL774" s="31"/>
      <c r="AM774" s="31"/>
      <c r="AN774" s="31"/>
      <c r="AO774" s="31"/>
      <c r="AP774" s="31"/>
      <c r="AQ774" s="31"/>
      <c r="AR774" s="31"/>
      <c r="AS774" s="31"/>
      <c r="AT774" s="31"/>
      <c r="AU774" s="31"/>
      <c r="AV774" s="31"/>
      <c r="AW774" s="31"/>
      <c r="AX774" s="31"/>
      <c r="AY774" s="31"/>
      <c r="AZ774" s="31"/>
      <c r="BA774" s="31"/>
      <c r="BB774" s="31"/>
      <c r="BC774" s="31"/>
      <c r="BD774" s="31"/>
      <c r="BE774" s="31"/>
      <c r="BF774" s="31"/>
      <c r="BG774" s="31"/>
    </row>
    <row r="775" spans="12:59" ht="15.75">
      <c r="L775" s="2"/>
      <c r="M775" s="2"/>
      <c r="N775" s="2"/>
      <c r="O775" s="2"/>
      <c r="P775" s="31"/>
      <c r="Q775" s="2"/>
      <c r="R775" s="31"/>
      <c r="S775" s="2"/>
      <c r="T775" s="31"/>
      <c r="U775" s="31"/>
      <c r="V775" s="31"/>
      <c r="W775" s="31"/>
      <c r="X775" s="31"/>
      <c r="Y775" s="31"/>
      <c r="Z775" s="31"/>
      <c r="AA775" s="31"/>
      <c r="AB775" s="31"/>
      <c r="AC775" s="31"/>
      <c r="AD775" s="31"/>
      <c r="AE775" s="31"/>
      <c r="AF775" s="31"/>
      <c r="AG775" s="31"/>
      <c r="AH775" s="31"/>
      <c r="AI775" s="31"/>
      <c r="AJ775" s="31"/>
      <c r="AK775" s="31"/>
      <c r="AL775" s="31"/>
      <c r="AM775" s="31"/>
      <c r="AN775" s="31"/>
      <c r="AO775" s="31"/>
      <c r="AP775" s="31"/>
      <c r="AQ775" s="31"/>
      <c r="AR775" s="31"/>
      <c r="AS775" s="31"/>
      <c r="AT775" s="31"/>
      <c r="AU775" s="31"/>
      <c r="AV775" s="31"/>
      <c r="AW775" s="31"/>
      <c r="AX775" s="31"/>
      <c r="AY775" s="31"/>
      <c r="AZ775" s="31"/>
      <c r="BA775" s="31"/>
      <c r="BB775" s="31"/>
      <c r="BC775" s="31"/>
      <c r="BD775" s="31"/>
      <c r="BE775" s="31"/>
      <c r="BF775" s="31"/>
      <c r="BG775" s="31"/>
    </row>
    <row r="776" spans="12:59" ht="15.75">
      <c r="L776" s="2"/>
      <c r="M776" s="2"/>
      <c r="N776" s="2"/>
      <c r="O776" s="2"/>
      <c r="P776" s="31"/>
      <c r="Q776" s="2"/>
      <c r="R776" s="31"/>
      <c r="S776" s="2"/>
      <c r="T776" s="31"/>
      <c r="U776" s="31"/>
      <c r="V776" s="31"/>
      <c r="W776" s="31"/>
      <c r="X776" s="31"/>
      <c r="Y776" s="31"/>
      <c r="Z776" s="31"/>
      <c r="AA776" s="31"/>
      <c r="AB776" s="31"/>
      <c r="AC776" s="31"/>
      <c r="AD776" s="31"/>
      <c r="AE776" s="31"/>
      <c r="AF776" s="31"/>
      <c r="AG776" s="31"/>
      <c r="AH776" s="31"/>
      <c r="AI776" s="31"/>
      <c r="AJ776" s="31"/>
      <c r="AK776" s="31"/>
      <c r="AL776" s="31"/>
      <c r="AM776" s="31"/>
      <c r="AN776" s="31"/>
      <c r="AO776" s="31"/>
      <c r="AP776" s="31"/>
      <c r="AQ776" s="31"/>
      <c r="AR776" s="31"/>
      <c r="AS776" s="31"/>
      <c r="AT776" s="31"/>
      <c r="AU776" s="31"/>
      <c r="AV776" s="31"/>
      <c r="AW776" s="31"/>
      <c r="AX776" s="31"/>
      <c r="AY776" s="31"/>
      <c r="AZ776" s="31"/>
      <c r="BA776" s="31"/>
      <c r="BB776" s="31"/>
      <c r="BC776" s="31"/>
      <c r="BD776" s="31"/>
      <c r="BE776" s="31"/>
      <c r="BF776" s="31"/>
      <c r="BG776" s="31"/>
    </row>
    <row r="777" spans="12:59" ht="15.75">
      <c r="L777" s="2"/>
      <c r="M777" s="2"/>
      <c r="N777" s="2"/>
      <c r="O777" s="2"/>
      <c r="P777" s="31"/>
      <c r="Q777" s="2"/>
      <c r="R777" s="31"/>
      <c r="S777" s="2"/>
      <c r="T777" s="31"/>
      <c r="U777" s="31"/>
      <c r="V777" s="31"/>
      <c r="W777" s="31"/>
      <c r="X777" s="31"/>
      <c r="Y777" s="31"/>
      <c r="Z777" s="31"/>
      <c r="AA777" s="31"/>
      <c r="AB777" s="31"/>
      <c r="AC777" s="31"/>
      <c r="AD777" s="31"/>
      <c r="AE777" s="31"/>
      <c r="AF777" s="31"/>
      <c r="AG777" s="31"/>
      <c r="AH777" s="31"/>
      <c r="AI777" s="31"/>
      <c r="AJ777" s="31"/>
      <c r="AK777" s="31"/>
      <c r="AL777" s="31"/>
      <c r="AM777" s="31"/>
      <c r="AN777" s="31"/>
      <c r="AO777" s="31"/>
      <c r="AP777" s="31"/>
      <c r="AQ777" s="31"/>
      <c r="AR777" s="31"/>
      <c r="AS777" s="31"/>
      <c r="AT777" s="31"/>
      <c r="AU777" s="31"/>
      <c r="AV777" s="31"/>
      <c r="AW777" s="31"/>
      <c r="AX777" s="31"/>
      <c r="AY777" s="31"/>
      <c r="AZ777" s="31"/>
      <c r="BA777" s="31"/>
      <c r="BB777" s="31"/>
      <c r="BC777" s="31"/>
      <c r="BD777" s="31"/>
      <c r="BE777" s="31"/>
      <c r="BF777" s="31"/>
      <c r="BG777" s="31"/>
    </row>
    <row r="778" spans="12:59" ht="15.75">
      <c r="L778" s="2"/>
      <c r="M778" s="2"/>
      <c r="N778" s="2"/>
      <c r="O778" s="2"/>
      <c r="P778" s="31"/>
      <c r="Q778" s="2"/>
      <c r="R778" s="31"/>
      <c r="S778" s="2"/>
      <c r="T778" s="31"/>
      <c r="U778" s="31"/>
      <c r="V778" s="31"/>
      <c r="W778" s="31"/>
      <c r="X778" s="31"/>
      <c r="Y778" s="31"/>
      <c r="Z778" s="31"/>
      <c r="AA778" s="31"/>
      <c r="AB778" s="31"/>
      <c r="AC778" s="31"/>
      <c r="AD778" s="31"/>
      <c r="AE778" s="31"/>
      <c r="AF778" s="31"/>
      <c r="AG778" s="31"/>
      <c r="AH778" s="31"/>
      <c r="AI778" s="31"/>
      <c r="AJ778" s="31"/>
      <c r="AK778" s="31"/>
      <c r="AL778" s="31"/>
      <c r="AM778" s="31"/>
      <c r="AN778" s="31"/>
      <c r="AO778" s="31"/>
      <c r="AP778" s="31"/>
      <c r="AQ778" s="31"/>
      <c r="AR778" s="31"/>
      <c r="AS778" s="31"/>
      <c r="AT778" s="31"/>
      <c r="AU778" s="31"/>
      <c r="AV778" s="31"/>
      <c r="AW778" s="31"/>
      <c r="AX778" s="31"/>
      <c r="AY778" s="31"/>
      <c r="AZ778" s="31"/>
      <c r="BA778" s="31"/>
      <c r="BB778" s="31"/>
      <c r="BC778" s="31"/>
      <c r="BD778" s="31"/>
      <c r="BE778" s="31"/>
      <c r="BF778" s="31"/>
      <c r="BG778" s="31"/>
    </row>
    <row r="779" spans="12:59" ht="15.75">
      <c r="L779" s="2"/>
      <c r="M779" s="2"/>
      <c r="N779" s="2"/>
      <c r="O779" s="2"/>
      <c r="P779" s="31"/>
      <c r="Q779" s="2"/>
      <c r="R779" s="31"/>
      <c r="S779" s="2"/>
      <c r="T779" s="31"/>
      <c r="U779" s="31"/>
      <c r="V779" s="31"/>
      <c r="W779" s="31"/>
      <c r="X779" s="31"/>
      <c r="Y779" s="31"/>
      <c r="Z779" s="31"/>
      <c r="AA779" s="31"/>
      <c r="AB779" s="31"/>
      <c r="AC779" s="31"/>
      <c r="AD779" s="31"/>
      <c r="AE779" s="31"/>
      <c r="AF779" s="31"/>
      <c r="AG779" s="31"/>
      <c r="AH779" s="31"/>
      <c r="AI779" s="31"/>
      <c r="AJ779" s="31"/>
      <c r="AK779" s="31"/>
      <c r="AL779" s="31"/>
      <c r="AM779" s="31"/>
      <c r="AN779" s="31"/>
      <c r="AO779" s="31"/>
      <c r="AP779" s="31"/>
      <c r="AQ779" s="31"/>
      <c r="AR779" s="31"/>
      <c r="AS779" s="31"/>
      <c r="AT779" s="31"/>
      <c r="AU779" s="31"/>
      <c r="AV779" s="31"/>
      <c r="AW779" s="31"/>
      <c r="AX779" s="31"/>
      <c r="AY779" s="31"/>
      <c r="AZ779" s="31"/>
      <c r="BA779" s="31"/>
      <c r="BB779" s="31"/>
      <c r="BC779" s="31"/>
      <c r="BD779" s="31"/>
      <c r="BE779" s="31"/>
      <c r="BF779" s="31"/>
      <c r="BG779" s="31"/>
    </row>
    <row r="780" spans="12:59" ht="15.75">
      <c r="L780" s="2"/>
      <c r="M780" s="2"/>
      <c r="N780" s="2"/>
      <c r="O780" s="2"/>
      <c r="P780" s="31"/>
      <c r="Q780" s="2"/>
      <c r="R780" s="31"/>
      <c r="S780" s="2"/>
      <c r="T780" s="31"/>
      <c r="U780" s="31"/>
      <c r="V780" s="31"/>
      <c r="W780" s="31"/>
      <c r="X780" s="31"/>
      <c r="Y780" s="31"/>
      <c r="Z780" s="31"/>
      <c r="AA780" s="31"/>
      <c r="AB780" s="31"/>
      <c r="AC780" s="31"/>
      <c r="AD780" s="31"/>
      <c r="AE780" s="31"/>
      <c r="AF780" s="31"/>
      <c r="AG780" s="31"/>
      <c r="AH780" s="31"/>
      <c r="AI780" s="31"/>
      <c r="AJ780" s="31"/>
      <c r="AK780" s="31"/>
      <c r="AL780" s="31"/>
      <c r="AM780" s="31"/>
      <c r="AN780" s="31"/>
      <c r="AO780" s="31"/>
      <c r="AP780" s="31"/>
      <c r="AQ780" s="31"/>
      <c r="AR780" s="31"/>
      <c r="AS780" s="31"/>
      <c r="AT780" s="31"/>
      <c r="AU780" s="31"/>
      <c r="AV780" s="31"/>
      <c r="AW780" s="31"/>
      <c r="AX780" s="31"/>
      <c r="AY780" s="31"/>
      <c r="AZ780" s="31"/>
      <c r="BA780" s="31"/>
      <c r="BB780" s="31"/>
      <c r="BC780" s="31"/>
      <c r="BD780" s="31"/>
      <c r="BE780" s="31"/>
      <c r="BF780" s="31"/>
      <c r="BG780" s="31"/>
    </row>
    <row r="781" spans="12:59" ht="15.75">
      <c r="L781" s="2"/>
      <c r="M781" s="2"/>
      <c r="N781" s="2"/>
      <c r="O781" s="2"/>
      <c r="P781" s="31"/>
      <c r="Q781" s="2"/>
      <c r="R781" s="31"/>
      <c r="S781" s="2"/>
      <c r="T781" s="31"/>
      <c r="U781" s="31"/>
      <c r="V781" s="31"/>
      <c r="W781" s="31"/>
      <c r="X781" s="31"/>
      <c r="Y781" s="31"/>
      <c r="Z781" s="31"/>
      <c r="AA781" s="31"/>
      <c r="AB781" s="31"/>
      <c r="AC781" s="31"/>
      <c r="AD781" s="31"/>
      <c r="AE781" s="31"/>
      <c r="AF781" s="31"/>
      <c r="AG781" s="31"/>
      <c r="AH781" s="31"/>
      <c r="AI781" s="31"/>
      <c r="AJ781" s="31"/>
      <c r="AK781" s="31"/>
      <c r="AL781" s="31"/>
      <c r="AM781" s="31"/>
      <c r="AN781" s="31"/>
      <c r="AO781" s="31"/>
      <c r="AP781" s="31"/>
      <c r="AQ781" s="31"/>
      <c r="AR781" s="31"/>
      <c r="AS781" s="31"/>
      <c r="AT781" s="31"/>
      <c r="AU781" s="31"/>
      <c r="AV781" s="31"/>
      <c r="AW781" s="31"/>
      <c r="AX781" s="31"/>
      <c r="AY781" s="31"/>
      <c r="AZ781" s="31"/>
      <c r="BA781" s="31"/>
      <c r="BB781" s="31"/>
      <c r="BC781" s="31"/>
      <c r="BD781" s="31"/>
      <c r="BE781" s="31"/>
      <c r="BF781" s="31"/>
      <c r="BG781" s="31"/>
    </row>
    <row r="782" spans="12:59" ht="15.75">
      <c r="L782" s="2"/>
      <c r="M782" s="2"/>
      <c r="N782" s="2"/>
      <c r="O782" s="2"/>
      <c r="P782" s="31"/>
      <c r="Q782" s="2"/>
      <c r="R782" s="31"/>
      <c r="S782" s="2"/>
      <c r="T782" s="31"/>
      <c r="U782" s="31"/>
      <c r="V782" s="31"/>
      <c r="W782" s="31"/>
      <c r="X782" s="31"/>
      <c r="Y782" s="31"/>
      <c r="Z782" s="31"/>
      <c r="AA782" s="31"/>
      <c r="AB782" s="31"/>
      <c r="AC782" s="31"/>
      <c r="AD782" s="31"/>
      <c r="AE782" s="31"/>
      <c r="AF782" s="31"/>
      <c r="AG782" s="31"/>
      <c r="AH782" s="31"/>
      <c r="AI782" s="31"/>
      <c r="AJ782" s="31"/>
      <c r="AK782" s="31"/>
      <c r="AL782" s="31"/>
      <c r="AM782" s="31"/>
      <c r="AN782" s="31"/>
      <c r="AO782" s="31"/>
      <c r="AP782" s="31"/>
      <c r="AQ782" s="31"/>
      <c r="AR782" s="31"/>
      <c r="AS782" s="31"/>
      <c r="AT782" s="31"/>
      <c r="AU782" s="31"/>
      <c r="AV782" s="31"/>
      <c r="AW782" s="31"/>
      <c r="AX782" s="31"/>
      <c r="AY782" s="31"/>
      <c r="AZ782" s="31"/>
      <c r="BA782" s="31"/>
      <c r="BB782" s="31"/>
      <c r="BC782" s="31"/>
      <c r="BD782" s="31"/>
      <c r="BE782" s="31"/>
      <c r="BF782" s="31"/>
      <c r="BG782" s="31"/>
    </row>
    <row r="783" spans="12:59" ht="15.75">
      <c r="L783" s="2"/>
      <c r="M783" s="2"/>
      <c r="N783" s="2"/>
      <c r="O783" s="2"/>
      <c r="P783" s="31"/>
      <c r="Q783" s="2"/>
      <c r="R783" s="31"/>
      <c r="S783" s="2"/>
      <c r="T783" s="31"/>
      <c r="U783" s="31"/>
      <c r="V783" s="31"/>
      <c r="W783" s="31"/>
      <c r="X783" s="31"/>
      <c r="Y783" s="31"/>
      <c r="Z783" s="31"/>
      <c r="AA783" s="31"/>
      <c r="AB783" s="31"/>
      <c r="AC783" s="31"/>
      <c r="AD783" s="31"/>
      <c r="AE783" s="31"/>
      <c r="AF783" s="31"/>
      <c r="AG783" s="31"/>
      <c r="AH783" s="31"/>
      <c r="AI783" s="31"/>
      <c r="AJ783" s="31"/>
      <c r="AK783" s="31"/>
      <c r="AL783" s="31"/>
      <c r="AM783" s="31"/>
      <c r="AN783" s="31"/>
      <c r="AO783" s="31"/>
      <c r="AP783" s="31"/>
      <c r="AQ783" s="31"/>
      <c r="AR783" s="31"/>
      <c r="AS783" s="31"/>
      <c r="AT783" s="31"/>
      <c r="AU783" s="31"/>
      <c r="AV783" s="31"/>
      <c r="AW783" s="31"/>
      <c r="AX783" s="31"/>
      <c r="AY783" s="31"/>
      <c r="AZ783" s="31"/>
      <c r="BA783" s="31"/>
      <c r="BB783" s="31"/>
      <c r="BC783" s="31"/>
      <c r="BD783" s="31"/>
      <c r="BE783" s="31"/>
      <c r="BF783" s="31"/>
      <c r="BG783" s="31"/>
    </row>
    <row r="784" spans="12:59" ht="15.75">
      <c r="L784" s="2"/>
      <c r="M784" s="2"/>
      <c r="N784" s="2"/>
      <c r="O784" s="2"/>
      <c r="P784" s="31"/>
      <c r="Q784" s="2"/>
      <c r="R784" s="31"/>
      <c r="S784" s="2"/>
      <c r="T784" s="31"/>
      <c r="U784" s="31"/>
      <c r="V784" s="31"/>
      <c r="W784" s="31"/>
      <c r="X784" s="31"/>
      <c r="Y784" s="31"/>
      <c r="Z784" s="31"/>
      <c r="AA784" s="31"/>
      <c r="AB784" s="31"/>
      <c r="AC784" s="31"/>
      <c r="AD784" s="31"/>
      <c r="AE784" s="31"/>
      <c r="AF784" s="31"/>
      <c r="AG784" s="31"/>
      <c r="AH784" s="31"/>
      <c r="AI784" s="31"/>
      <c r="AJ784" s="31"/>
      <c r="AK784" s="31"/>
      <c r="AL784" s="31"/>
      <c r="AM784" s="31"/>
      <c r="AN784" s="31"/>
      <c r="AO784" s="31"/>
      <c r="AP784" s="31"/>
      <c r="AQ784" s="31"/>
      <c r="AR784" s="31"/>
      <c r="AS784" s="31"/>
      <c r="AT784" s="31"/>
      <c r="AU784" s="31"/>
      <c r="AV784" s="31"/>
      <c r="AW784" s="31"/>
      <c r="AX784" s="31"/>
      <c r="AY784" s="31"/>
      <c r="AZ784" s="31"/>
      <c r="BA784" s="31"/>
      <c r="BB784" s="31"/>
      <c r="BC784" s="31"/>
      <c r="BD784" s="31"/>
      <c r="BE784" s="31"/>
      <c r="BF784" s="31"/>
      <c r="BG784" s="31"/>
    </row>
    <row r="785" spans="12:59" ht="15.75">
      <c r="L785" s="2"/>
      <c r="M785" s="2"/>
      <c r="N785" s="2"/>
      <c r="O785" s="2"/>
      <c r="P785" s="31"/>
      <c r="Q785" s="2"/>
      <c r="R785" s="31"/>
      <c r="S785" s="2"/>
      <c r="T785" s="31"/>
      <c r="U785" s="31"/>
      <c r="V785" s="31"/>
      <c r="W785" s="31"/>
      <c r="X785" s="31"/>
      <c r="Y785" s="31"/>
      <c r="Z785" s="31"/>
      <c r="AA785" s="31"/>
      <c r="AB785" s="31"/>
      <c r="AC785" s="31"/>
      <c r="AD785" s="31"/>
      <c r="AE785" s="31"/>
      <c r="AF785" s="31"/>
      <c r="AG785" s="31"/>
      <c r="AH785" s="31"/>
      <c r="AI785" s="31"/>
      <c r="AJ785" s="31"/>
      <c r="AK785" s="31"/>
      <c r="AL785" s="31"/>
      <c r="AM785" s="31"/>
      <c r="AN785" s="31"/>
      <c r="AO785" s="31"/>
      <c r="AP785" s="31"/>
      <c r="AQ785" s="31"/>
      <c r="AR785" s="31"/>
      <c r="AS785" s="31"/>
      <c r="AT785" s="31"/>
      <c r="AU785" s="31"/>
      <c r="AV785" s="31"/>
      <c r="AW785" s="31"/>
      <c r="AX785" s="31"/>
      <c r="AY785" s="31"/>
      <c r="AZ785" s="31"/>
      <c r="BA785" s="31"/>
      <c r="BB785" s="31"/>
      <c r="BC785" s="31"/>
      <c r="BD785" s="31"/>
      <c r="BE785" s="31"/>
      <c r="BF785" s="31"/>
      <c r="BG785" s="31"/>
    </row>
    <row r="786" spans="12:59" ht="15.75">
      <c r="L786" s="2"/>
      <c r="M786" s="2"/>
      <c r="N786" s="2"/>
      <c r="O786" s="2"/>
      <c r="P786" s="31"/>
      <c r="Q786" s="2"/>
      <c r="R786" s="31"/>
      <c r="S786" s="2"/>
      <c r="T786" s="31"/>
      <c r="U786" s="31"/>
      <c r="V786" s="31"/>
      <c r="W786" s="31"/>
      <c r="X786" s="31"/>
      <c r="Y786" s="31"/>
      <c r="Z786" s="31"/>
      <c r="AA786" s="31"/>
      <c r="AB786" s="31"/>
      <c r="AC786" s="31"/>
      <c r="AD786" s="31"/>
      <c r="AE786" s="31"/>
      <c r="AF786" s="31"/>
      <c r="AG786" s="31"/>
      <c r="AH786" s="31"/>
      <c r="AI786" s="31"/>
      <c r="AJ786" s="31"/>
      <c r="AK786" s="31"/>
      <c r="AL786" s="31"/>
      <c r="AM786" s="31"/>
      <c r="AN786" s="31"/>
      <c r="AO786" s="31"/>
      <c r="AP786" s="31"/>
      <c r="AQ786" s="31"/>
      <c r="AR786" s="31"/>
      <c r="AS786" s="31"/>
      <c r="AT786" s="31"/>
      <c r="AU786" s="31"/>
      <c r="AV786" s="31"/>
      <c r="AW786" s="31"/>
      <c r="AX786" s="31"/>
      <c r="AY786" s="31"/>
      <c r="AZ786" s="31"/>
      <c r="BA786" s="31"/>
      <c r="BB786" s="31"/>
      <c r="BC786" s="31"/>
      <c r="BD786" s="31"/>
      <c r="BE786" s="31"/>
      <c r="BF786" s="31"/>
      <c r="BG786" s="31"/>
    </row>
    <row r="787" spans="12:59" ht="15.75">
      <c r="L787" s="2"/>
      <c r="M787" s="2"/>
      <c r="N787" s="2"/>
      <c r="O787" s="2"/>
      <c r="P787" s="31"/>
      <c r="Q787" s="2"/>
      <c r="R787" s="31"/>
      <c r="S787" s="2"/>
      <c r="T787" s="31"/>
      <c r="U787" s="31"/>
      <c r="V787" s="31"/>
      <c r="W787" s="31"/>
      <c r="X787" s="31"/>
      <c r="Y787" s="31"/>
      <c r="Z787" s="31"/>
      <c r="AA787" s="31"/>
      <c r="AB787" s="31"/>
      <c r="AC787" s="31"/>
      <c r="AD787" s="31"/>
      <c r="AE787" s="31"/>
      <c r="AF787" s="31"/>
      <c r="AG787" s="31"/>
      <c r="AH787" s="31"/>
      <c r="AI787" s="31"/>
      <c r="AJ787" s="31"/>
      <c r="AK787" s="31"/>
      <c r="AL787" s="31"/>
      <c r="AM787" s="31"/>
      <c r="AN787" s="31"/>
      <c r="AO787" s="31"/>
      <c r="AP787" s="31"/>
      <c r="AQ787" s="31"/>
      <c r="AR787" s="31"/>
      <c r="AS787" s="31"/>
      <c r="AT787" s="31"/>
      <c r="AU787" s="31"/>
      <c r="AV787" s="31"/>
      <c r="AW787" s="31"/>
      <c r="AX787" s="31"/>
      <c r="AY787" s="31"/>
      <c r="AZ787" s="31"/>
      <c r="BA787" s="31"/>
      <c r="BB787" s="31"/>
      <c r="BC787" s="31"/>
      <c r="BD787" s="31"/>
      <c r="BE787" s="31"/>
      <c r="BF787" s="31"/>
      <c r="BG787" s="31"/>
    </row>
    <row r="788" spans="12:59" ht="15.75">
      <c r="L788" s="2"/>
      <c r="M788" s="2"/>
      <c r="N788" s="2"/>
      <c r="O788" s="2"/>
      <c r="P788" s="31"/>
      <c r="Q788" s="2"/>
      <c r="R788" s="31"/>
      <c r="S788" s="2"/>
      <c r="T788" s="31"/>
      <c r="U788" s="31"/>
      <c r="V788" s="31"/>
      <c r="W788" s="31"/>
      <c r="X788" s="31"/>
      <c r="Y788" s="31"/>
      <c r="Z788" s="31"/>
      <c r="AA788" s="31"/>
      <c r="AB788" s="31"/>
      <c r="AC788" s="31"/>
      <c r="AD788" s="31"/>
      <c r="AE788" s="31"/>
      <c r="AF788" s="31"/>
      <c r="AG788" s="31"/>
      <c r="AH788" s="31"/>
      <c r="AI788" s="31"/>
      <c r="AJ788" s="31"/>
      <c r="AK788" s="31"/>
      <c r="AL788" s="31"/>
      <c r="AM788" s="31"/>
      <c r="AN788" s="31"/>
      <c r="AO788" s="31"/>
      <c r="AP788" s="31"/>
      <c r="AQ788" s="31"/>
      <c r="AR788" s="31"/>
      <c r="AS788" s="31"/>
      <c r="AT788" s="31"/>
      <c r="AU788" s="31"/>
      <c r="AV788" s="31"/>
      <c r="AW788" s="31"/>
      <c r="AX788" s="31"/>
      <c r="AY788" s="31"/>
      <c r="AZ788" s="31"/>
      <c r="BA788" s="31"/>
      <c r="BB788" s="31"/>
      <c r="BC788" s="31"/>
      <c r="BD788" s="31"/>
      <c r="BE788" s="31"/>
      <c r="BF788" s="31"/>
      <c r="BG788" s="31"/>
    </row>
    <row r="789" spans="12:59" ht="15.75">
      <c r="L789" s="2"/>
      <c r="M789" s="2"/>
      <c r="N789" s="2"/>
      <c r="O789" s="2"/>
      <c r="P789" s="31"/>
      <c r="Q789" s="2"/>
      <c r="R789" s="31"/>
      <c r="S789" s="2"/>
      <c r="T789" s="31"/>
      <c r="U789" s="31"/>
      <c r="V789" s="31"/>
      <c r="W789" s="31"/>
      <c r="X789" s="31"/>
      <c r="Y789" s="31"/>
      <c r="Z789" s="31"/>
      <c r="AA789" s="31"/>
      <c r="AB789" s="31"/>
      <c r="AC789" s="31"/>
      <c r="AD789" s="31"/>
      <c r="AE789" s="31"/>
      <c r="AF789" s="31"/>
      <c r="AG789" s="31"/>
      <c r="AH789" s="31"/>
      <c r="AI789" s="31"/>
      <c r="AJ789" s="31"/>
      <c r="AK789" s="31"/>
      <c r="AL789" s="31"/>
      <c r="AM789" s="31"/>
      <c r="AN789" s="31"/>
      <c r="AO789" s="31"/>
      <c r="AP789" s="31"/>
      <c r="AQ789" s="31"/>
      <c r="AR789" s="31"/>
      <c r="AS789" s="31"/>
      <c r="AT789" s="31"/>
      <c r="AU789" s="31"/>
      <c r="AV789" s="31"/>
      <c r="AW789" s="31"/>
      <c r="AX789" s="31"/>
      <c r="AY789" s="31"/>
      <c r="AZ789" s="31"/>
      <c r="BA789" s="31"/>
      <c r="BB789" s="31"/>
      <c r="BC789" s="31"/>
      <c r="BD789" s="31"/>
      <c r="BE789" s="31"/>
      <c r="BF789" s="31"/>
      <c r="BG789" s="31"/>
    </row>
    <row r="790" spans="12:59" ht="15.75">
      <c r="L790" s="2"/>
      <c r="M790" s="2"/>
      <c r="N790" s="2"/>
      <c r="O790" s="2"/>
      <c r="P790" s="31"/>
      <c r="Q790" s="2"/>
      <c r="R790" s="31"/>
      <c r="S790" s="2"/>
      <c r="T790" s="31"/>
      <c r="U790" s="31"/>
      <c r="V790" s="31"/>
      <c r="W790" s="31"/>
      <c r="X790" s="31"/>
      <c r="Y790" s="31"/>
      <c r="Z790" s="31"/>
      <c r="AA790" s="31"/>
      <c r="AB790" s="31"/>
      <c r="AC790" s="31"/>
      <c r="AD790" s="31"/>
      <c r="AE790" s="31"/>
      <c r="AF790" s="31"/>
      <c r="AG790" s="31"/>
      <c r="AH790" s="31"/>
      <c r="AI790" s="31"/>
      <c r="AJ790" s="31"/>
      <c r="AK790" s="31"/>
      <c r="AL790" s="31"/>
      <c r="AM790" s="31"/>
      <c r="AN790" s="31"/>
      <c r="AO790" s="31"/>
      <c r="AP790" s="31"/>
      <c r="AQ790" s="31"/>
      <c r="AR790" s="31"/>
      <c r="AS790" s="31"/>
      <c r="AT790" s="31"/>
      <c r="AU790" s="31"/>
      <c r="AV790" s="31"/>
      <c r="AW790" s="31"/>
      <c r="AX790" s="31"/>
      <c r="AY790" s="31"/>
      <c r="AZ790" s="31"/>
      <c r="BA790" s="31"/>
      <c r="BB790" s="31"/>
      <c r="BC790" s="31"/>
      <c r="BD790" s="31"/>
      <c r="BE790" s="31"/>
      <c r="BF790" s="31"/>
      <c r="BG790" s="31"/>
    </row>
    <row r="791" spans="12:59" ht="15.75">
      <c r="L791" s="2"/>
      <c r="M791" s="2"/>
      <c r="N791" s="2"/>
      <c r="O791" s="2"/>
      <c r="P791" s="31"/>
      <c r="Q791" s="2"/>
      <c r="R791" s="31"/>
      <c r="S791" s="2"/>
      <c r="T791" s="31"/>
      <c r="U791" s="31"/>
      <c r="V791" s="31"/>
      <c r="W791" s="31"/>
      <c r="X791" s="31"/>
      <c r="Y791" s="31"/>
      <c r="Z791" s="31"/>
      <c r="AA791" s="31"/>
      <c r="AB791" s="31"/>
      <c r="AC791" s="31"/>
      <c r="AD791" s="31"/>
      <c r="AE791" s="31"/>
      <c r="AF791" s="31"/>
      <c r="AG791" s="31"/>
      <c r="AH791" s="31"/>
      <c r="AI791" s="31"/>
      <c r="AJ791" s="31"/>
      <c r="AK791" s="31"/>
      <c r="AL791" s="31"/>
      <c r="AM791" s="31"/>
      <c r="AN791" s="31"/>
      <c r="AO791" s="31"/>
      <c r="AP791" s="31"/>
      <c r="AQ791" s="31"/>
      <c r="AR791" s="31"/>
      <c r="AS791" s="31"/>
      <c r="AT791" s="31"/>
      <c r="AU791" s="31"/>
      <c r="AV791" s="31"/>
      <c r="AW791" s="31"/>
      <c r="AX791" s="31"/>
      <c r="AY791" s="31"/>
      <c r="AZ791" s="31"/>
      <c r="BA791" s="31"/>
      <c r="BB791" s="31"/>
      <c r="BC791" s="31"/>
      <c r="BD791" s="31"/>
      <c r="BE791" s="31"/>
      <c r="BF791" s="31"/>
      <c r="BG791" s="31"/>
    </row>
    <row r="792" spans="12:59" ht="15.75">
      <c r="L792" s="2"/>
      <c r="M792" s="2"/>
      <c r="N792" s="2"/>
      <c r="O792" s="2"/>
      <c r="P792" s="31"/>
      <c r="Q792" s="2"/>
      <c r="R792" s="31"/>
      <c r="S792" s="2"/>
      <c r="T792" s="31"/>
      <c r="U792" s="31"/>
      <c r="V792" s="31"/>
      <c r="W792" s="31"/>
      <c r="X792" s="31"/>
      <c r="Y792" s="31"/>
      <c r="Z792" s="31"/>
      <c r="AA792" s="31"/>
      <c r="AB792" s="31"/>
      <c r="AC792" s="31"/>
      <c r="AD792" s="31"/>
      <c r="AE792" s="31"/>
      <c r="AF792" s="31"/>
      <c r="AG792" s="31"/>
      <c r="AH792" s="31"/>
      <c r="AI792" s="31"/>
      <c r="AJ792" s="31"/>
      <c r="AK792" s="31"/>
      <c r="AL792" s="31"/>
      <c r="AM792" s="31"/>
      <c r="AN792" s="31"/>
      <c r="AO792" s="31"/>
      <c r="AP792" s="31"/>
      <c r="AQ792" s="31"/>
      <c r="AR792" s="31"/>
      <c r="AS792" s="31"/>
      <c r="AT792" s="31"/>
      <c r="AU792" s="31"/>
      <c r="AV792" s="31"/>
      <c r="AW792" s="31"/>
      <c r="AX792" s="31"/>
      <c r="AY792" s="31"/>
      <c r="AZ792" s="31"/>
      <c r="BA792" s="31"/>
      <c r="BB792" s="31"/>
      <c r="BC792" s="31"/>
      <c r="BD792" s="31"/>
      <c r="BE792" s="31"/>
      <c r="BF792" s="31"/>
      <c r="BG792" s="31"/>
    </row>
    <row r="793" spans="12:59" ht="15.75">
      <c r="L793" s="2"/>
      <c r="M793" s="2"/>
      <c r="N793" s="2"/>
      <c r="O793" s="2"/>
      <c r="P793" s="31"/>
      <c r="Q793" s="2"/>
      <c r="R793" s="31"/>
      <c r="S793" s="2"/>
      <c r="T793" s="31"/>
      <c r="U793" s="31"/>
      <c r="V793" s="31"/>
      <c r="W793" s="31"/>
      <c r="X793" s="31"/>
      <c r="Y793" s="31"/>
      <c r="Z793" s="31"/>
      <c r="AA793" s="31"/>
      <c r="AB793" s="31"/>
      <c r="AC793" s="31"/>
      <c r="AD793" s="31"/>
      <c r="AE793" s="31"/>
      <c r="AF793" s="31"/>
      <c r="AG793" s="31"/>
      <c r="AH793" s="31"/>
      <c r="AI793" s="31"/>
      <c r="AJ793" s="31"/>
      <c r="AK793" s="31"/>
      <c r="AL793" s="31"/>
      <c r="AM793" s="31"/>
      <c r="AN793" s="31"/>
      <c r="AO793" s="31"/>
      <c r="AP793" s="31"/>
      <c r="AQ793" s="31"/>
      <c r="AR793" s="31"/>
      <c r="AS793" s="31"/>
      <c r="AT793" s="31"/>
      <c r="AU793" s="31"/>
      <c r="AV793" s="31"/>
      <c r="AW793" s="31"/>
      <c r="AX793" s="31"/>
      <c r="AY793" s="31"/>
      <c r="AZ793" s="31"/>
      <c r="BA793" s="31"/>
      <c r="BB793" s="31"/>
      <c r="BC793" s="31"/>
      <c r="BD793" s="31"/>
      <c r="BE793" s="31"/>
      <c r="BF793" s="31"/>
      <c r="BG793" s="31"/>
    </row>
    <row r="794" spans="12:59" ht="15.75">
      <c r="L794" s="2"/>
      <c r="M794" s="2"/>
      <c r="N794" s="2"/>
      <c r="O794" s="2"/>
      <c r="P794" s="31"/>
      <c r="Q794" s="2"/>
      <c r="R794" s="31"/>
      <c r="S794" s="2"/>
      <c r="T794" s="31"/>
      <c r="U794" s="31"/>
      <c r="V794" s="31"/>
      <c r="W794" s="31"/>
      <c r="X794" s="31"/>
      <c r="Y794" s="31"/>
      <c r="Z794" s="31"/>
      <c r="AA794" s="31"/>
      <c r="AB794" s="31"/>
      <c r="AC794" s="31"/>
      <c r="AD794" s="31"/>
      <c r="AE794" s="31"/>
      <c r="AF794" s="31"/>
      <c r="AG794" s="31"/>
      <c r="AH794" s="31"/>
      <c r="AI794" s="31"/>
      <c r="AJ794" s="31"/>
      <c r="AK794" s="31"/>
      <c r="AL794" s="31"/>
      <c r="AM794" s="31"/>
      <c r="AN794" s="31"/>
      <c r="AO794" s="31"/>
      <c r="AP794" s="31"/>
      <c r="AQ794" s="31"/>
      <c r="AR794" s="31"/>
      <c r="AS794" s="31"/>
      <c r="AT794" s="31"/>
      <c r="AU794" s="31"/>
      <c r="AV794" s="31"/>
      <c r="AW794" s="31"/>
      <c r="AX794" s="31"/>
      <c r="AY794" s="31"/>
      <c r="AZ794" s="31"/>
      <c r="BA794" s="31"/>
      <c r="BB794" s="31"/>
      <c r="BC794" s="31"/>
      <c r="BD794" s="31"/>
      <c r="BE794" s="31"/>
      <c r="BF794" s="31"/>
      <c r="BG794" s="31"/>
    </row>
    <row r="795" spans="12:59" ht="15.75">
      <c r="L795" s="2"/>
      <c r="M795" s="2"/>
      <c r="N795" s="2"/>
      <c r="O795" s="2"/>
      <c r="P795" s="31"/>
      <c r="Q795" s="2"/>
      <c r="R795" s="31"/>
      <c r="S795" s="2"/>
      <c r="T795" s="31"/>
      <c r="U795" s="31"/>
      <c r="V795" s="31"/>
      <c r="W795" s="31"/>
      <c r="X795" s="31"/>
      <c r="Y795" s="31"/>
      <c r="Z795" s="31"/>
      <c r="AA795" s="31"/>
      <c r="AB795" s="31"/>
      <c r="AC795" s="31"/>
      <c r="AD795" s="31"/>
      <c r="AE795" s="31"/>
      <c r="AF795" s="31"/>
      <c r="AG795" s="31"/>
      <c r="AH795" s="31"/>
      <c r="AI795" s="31"/>
      <c r="AJ795" s="31"/>
      <c r="AK795" s="31"/>
      <c r="AL795" s="31"/>
      <c r="AM795" s="31"/>
      <c r="AN795" s="31"/>
      <c r="AO795" s="31"/>
      <c r="AP795" s="31"/>
      <c r="AQ795" s="31"/>
      <c r="AR795" s="31"/>
      <c r="AS795" s="31"/>
      <c r="AT795" s="31"/>
      <c r="AU795" s="31"/>
      <c r="AV795" s="31"/>
      <c r="AW795" s="31"/>
      <c r="AX795" s="31"/>
      <c r="AY795" s="31"/>
      <c r="AZ795" s="31"/>
      <c r="BA795" s="31"/>
      <c r="BB795" s="31"/>
      <c r="BC795" s="31"/>
      <c r="BD795" s="31"/>
      <c r="BE795" s="31"/>
      <c r="BF795" s="31"/>
      <c r="BG795" s="31"/>
    </row>
    <row r="796" spans="12:59" ht="15.75">
      <c r="L796" s="2"/>
      <c r="M796" s="2"/>
      <c r="N796" s="2"/>
      <c r="O796" s="2"/>
      <c r="P796" s="31"/>
      <c r="Q796" s="2"/>
      <c r="R796" s="31"/>
      <c r="S796" s="2"/>
      <c r="T796" s="31"/>
      <c r="U796" s="31"/>
      <c r="V796" s="31"/>
      <c r="W796" s="31"/>
      <c r="X796" s="31"/>
      <c r="Y796" s="31"/>
      <c r="Z796" s="31"/>
      <c r="AA796" s="31"/>
      <c r="AB796" s="31"/>
      <c r="AC796" s="31"/>
      <c r="AD796" s="31"/>
      <c r="AE796" s="31"/>
      <c r="AF796" s="31"/>
      <c r="AG796" s="31"/>
      <c r="AH796" s="31"/>
      <c r="AI796" s="31"/>
      <c r="AJ796" s="31"/>
      <c r="AK796" s="31"/>
      <c r="AL796" s="31"/>
      <c r="AM796" s="31"/>
      <c r="AN796" s="31"/>
      <c r="AO796" s="31"/>
      <c r="AP796" s="31"/>
      <c r="AQ796" s="31"/>
      <c r="AR796" s="31"/>
      <c r="AS796" s="31"/>
      <c r="AT796" s="31"/>
      <c r="AU796" s="31"/>
      <c r="AV796" s="31"/>
      <c r="AW796" s="31"/>
      <c r="AX796" s="31"/>
      <c r="AY796" s="31"/>
      <c r="AZ796" s="31"/>
      <c r="BA796" s="31"/>
      <c r="BB796" s="31"/>
      <c r="BC796" s="31"/>
      <c r="BD796" s="31"/>
      <c r="BE796" s="31"/>
      <c r="BF796" s="31"/>
      <c r="BG796" s="31"/>
    </row>
    <row r="797" spans="12:59" ht="15.75">
      <c r="L797" s="2"/>
      <c r="M797" s="2"/>
      <c r="N797" s="2"/>
      <c r="O797" s="2"/>
      <c r="P797" s="31"/>
      <c r="Q797" s="2"/>
      <c r="R797" s="31"/>
      <c r="S797" s="2"/>
      <c r="T797" s="31"/>
      <c r="U797" s="31"/>
      <c r="V797" s="31"/>
      <c r="W797" s="31"/>
      <c r="X797" s="31"/>
      <c r="Y797" s="31"/>
      <c r="Z797" s="31"/>
      <c r="AA797" s="31"/>
      <c r="AB797" s="31"/>
      <c r="AC797" s="31"/>
      <c r="AD797" s="31"/>
      <c r="AE797" s="31"/>
      <c r="AF797" s="31"/>
      <c r="AG797" s="31"/>
      <c r="AH797" s="31"/>
      <c r="AI797" s="31"/>
      <c r="AJ797" s="31"/>
      <c r="AK797" s="31"/>
      <c r="AL797" s="31"/>
      <c r="AM797" s="31"/>
      <c r="AN797" s="31"/>
      <c r="AO797" s="31"/>
      <c r="AP797" s="31"/>
      <c r="AQ797" s="31"/>
      <c r="AR797" s="31"/>
      <c r="AS797" s="31"/>
      <c r="AT797" s="31"/>
      <c r="AU797" s="31"/>
      <c r="AV797" s="31"/>
      <c r="AW797" s="31"/>
      <c r="AX797" s="31"/>
      <c r="AY797" s="31"/>
      <c r="AZ797" s="31"/>
      <c r="BA797" s="31"/>
      <c r="BB797" s="31"/>
      <c r="BC797" s="31"/>
      <c r="BD797" s="31"/>
      <c r="BE797" s="31"/>
      <c r="BF797" s="31"/>
      <c r="BG797" s="31"/>
    </row>
    <row r="798" spans="12:59" ht="15.75">
      <c r="L798" s="2"/>
      <c r="M798" s="2"/>
      <c r="N798" s="2"/>
      <c r="O798" s="2"/>
      <c r="P798" s="31"/>
      <c r="Q798" s="2"/>
      <c r="R798" s="31"/>
      <c r="S798" s="2"/>
      <c r="T798" s="31"/>
      <c r="U798" s="31"/>
      <c r="V798" s="31"/>
      <c r="W798" s="31"/>
      <c r="X798" s="31"/>
      <c r="Y798" s="31"/>
      <c r="Z798" s="31"/>
      <c r="AA798" s="31"/>
      <c r="AB798" s="31"/>
      <c r="AC798" s="31"/>
      <c r="AD798" s="31"/>
      <c r="AE798" s="31"/>
      <c r="AF798" s="31"/>
      <c r="AG798" s="31"/>
      <c r="AH798" s="31"/>
      <c r="AI798" s="31"/>
      <c r="AJ798" s="31"/>
      <c r="AK798" s="31"/>
      <c r="AL798" s="31"/>
      <c r="AM798" s="31"/>
      <c r="AN798" s="31"/>
      <c r="AO798" s="31"/>
      <c r="AP798" s="31"/>
      <c r="AQ798" s="31"/>
      <c r="AR798" s="31"/>
      <c r="AS798" s="31"/>
      <c r="AT798" s="31"/>
      <c r="AU798" s="31"/>
      <c r="AV798" s="31"/>
      <c r="AW798" s="31"/>
      <c r="AX798" s="31"/>
      <c r="AY798" s="31"/>
      <c r="AZ798" s="31"/>
      <c r="BA798" s="31"/>
      <c r="BB798" s="31"/>
      <c r="BC798" s="31"/>
      <c r="BD798" s="31"/>
      <c r="BE798" s="31"/>
      <c r="BF798" s="31"/>
      <c r="BG798" s="31"/>
    </row>
    <row r="799" spans="12:59" ht="15.75">
      <c r="L799" s="2"/>
      <c r="M799" s="2"/>
      <c r="N799" s="2"/>
      <c r="O799" s="2"/>
      <c r="P799" s="31"/>
      <c r="Q799" s="2"/>
      <c r="R799" s="31"/>
      <c r="S799" s="2"/>
      <c r="T799" s="31"/>
      <c r="U799" s="31"/>
      <c r="V799" s="31"/>
      <c r="W799" s="31"/>
      <c r="X799" s="31"/>
      <c r="Y799" s="31"/>
      <c r="Z799" s="31"/>
      <c r="AA799" s="31"/>
      <c r="AB799" s="31"/>
      <c r="AC799" s="31"/>
      <c r="AD799" s="31"/>
      <c r="AE799" s="31"/>
      <c r="AF799" s="31"/>
      <c r="AG799" s="31"/>
      <c r="AH799" s="31"/>
      <c r="AI799" s="31"/>
      <c r="AJ799" s="31"/>
      <c r="AK799" s="31"/>
      <c r="AL799" s="31"/>
      <c r="AM799" s="31"/>
      <c r="AN799" s="31"/>
      <c r="AO799" s="31"/>
      <c r="AP799" s="31"/>
      <c r="AQ799" s="31"/>
      <c r="AR799" s="31"/>
      <c r="AS799" s="31"/>
      <c r="AT799" s="31"/>
      <c r="AU799" s="31"/>
      <c r="AV799" s="31"/>
      <c r="AW799" s="31"/>
      <c r="AX799" s="31"/>
      <c r="AY799" s="31"/>
      <c r="AZ799" s="31"/>
      <c r="BA799" s="31"/>
      <c r="BB799" s="31"/>
      <c r="BC799" s="31"/>
      <c r="BD799" s="31"/>
      <c r="BE799" s="31"/>
      <c r="BF799" s="31"/>
      <c r="BG799" s="31"/>
    </row>
    <row r="800" spans="12:59" ht="15.75">
      <c r="L800" s="2"/>
      <c r="M800" s="2"/>
      <c r="N800" s="2"/>
      <c r="O800" s="2"/>
      <c r="P800" s="31"/>
      <c r="Q800" s="2"/>
      <c r="R800" s="31"/>
      <c r="S800" s="2"/>
      <c r="T800" s="31"/>
      <c r="U800" s="31"/>
      <c r="V800" s="31"/>
      <c r="W800" s="31"/>
      <c r="X800" s="31"/>
      <c r="Y800" s="31"/>
      <c r="Z800" s="31"/>
      <c r="AA800" s="31"/>
      <c r="AB800" s="31"/>
      <c r="AC800" s="31"/>
      <c r="AD800" s="31"/>
      <c r="AE800" s="31"/>
      <c r="AF800" s="31"/>
      <c r="AG800" s="31"/>
      <c r="AH800" s="31"/>
      <c r="AI800" s="31"/>
      <c r="AJ800" s="31"/>
      <c r="AK800" s="31"/>
      <c r="AL800" s="31"/>
      <c r="AM800" s="31"/>
      <c r="AN800" s="31"/>
      <c r="AO800" s="31"/>
      <c r="AP800" s="31"/>
      <c r="AQ800" s="31"/>
      <c r="AR800" s="31"/>
      <c r="AS800" s="31"/>
      <c r="AT800" s="31"/>
      <c r="AU800" s="31"/>
      <c r="AV800" s="31"/>
      <c r="AW800" s="31"/>
      <c r="AX800" s="31"/>
      <c r="AY800" s="31"/>
      <c r="AZ800" s="31"/>
      <c r="BA800" s="31"/>
      <c r="BB800" s="31"/>
      <c r="BC800" s="31"/>
      <c r="BD800" s="31"/>
      <c r="BE800" s="31"/>
      <c r="BF800" s="31"/>
      <c r="BG800" s="31"/>
    </row>
    <row r="801" spans="12:59" ht="15.75">
      <c r="L801" s="2"/>
      <c r="M801" s="2"/>
      <c r="N801" s="2"/>
      <c r="O801" s="2"/>
      <c r="P801" s="31"/>
      <c r="Q801" s="2"/>
      <c r="R801" s="31"/>
      <c r="S801" s="2"/>
      <c r="T801" s="31"/>
      <c r="U801" s="31"/>
      <c r="V801" s="31"/>
      <c r="W801" s="31"/>
      <c r="X801" s="31"/>
      <c r="Y801" s="31"/>
      <c r="Z801" s="31"/>
      <c r="AA801" s="31"/>
      <c r="AB801" s="31"/>
      <c r="AC801" s="31"/>
      <c r="AD801" s="31"/>
      <c r="AE801" s="31"/>
      <c r="AF801" s="31"/>
      <c r="AG801" s="31"/>
      <c r="AH801" s="31"/>
      <c r="AI801" s="31"/>
      <c r="AJ801" s="31"/>
      <c r="AK801" s="31"/>
      <c r="AL801" s="31"/>
      <c r="AM801" s="31"/>
      <c r="AN801" s="31"/>
      <c r="AO801" s="31"/>
      <c r="AP801" s="31"/>
      <c r="AQ801" s="31"/>
      <c r="AR801" s="31"/>
      <c r="AS801" s="31"/>
      <c r="AT801" s="31"/>
      <c r="AU801" s="31"/>
      <c r="AV801" s="31"/>
      <c r="AW801" s="31"/>
      <c r="AX801" s="31"/>
      <c r="AY801" s="31"/>
      <c r="AZ801" s="31"/>
      <c r="BA801" s="31"/>
      <c r="BB801" s="31"/>
      <c r="BC801" s="31"/>
      <c r="BD801" s="31"/>
      <c r="BE801" s="31"/>
      <c r="BF801" s="31"/>
      <c r="BG801" s="31"/>
    </row>
    <row r="802" spans="12:59" ht="15.75">
      <c r="L802" s="2"/>
      <c r="M802" s="2"/>
      <c r="N802" s="2"/>
      <c r="O802" s="2"/>
      <c r="P802" s="31"/>
      <c r="Q802" s="2"/>
      <c r="R802" s="31"/>
      <c r="S802" s="2"/>
      <c r="T802" s="31"/>
      <c r="U802" s="31"/>
      <c r="V802" s="31"/>
      <c r="W802" s="31"/>
      <c r="X802" s="31"/>
      <c r="Y802" s="31"/>
      <c r="Z802" s="31"/>
      <c r="AA802" s="31"/>
      <c r="AB802" s="31"/>
      <c r="AC802" s="31"/>
      <c r="AD802" s="31"/>
      <c r="AE802" s="31"/>
      <c r="AF802" s="31"/>
      <c r="AG802" s="31"/>
      <c r="AH802" s="31"/>
      <c r="AI802" s="31"/>
      <c r="AJ802" s="31"/>
      <c r="AK802" s="31"/>
      <c r="AL802" s="31"/>
      <c r="AM802" s="31"/>
      <c r="AN802" s="31"/>
      <c r="AO802" s="31"/>
      <c r="AP802" s="31"/>
      <c r="AQ802" s="31"/>
      <c r="AR802" s="31"/>
      <c r="AS802" s="31"/>
      <c r="AT802" s="31"/>
      <c r="AU802" s="31"/>
      <c r="AV802" s="31"/>
      <c r="AW802" s="31"/>
      <c r="AX802" s="31"/>
      <c r="AY802" s="31"/>
      <c r="AZ802" s="31"/>
      <c r="BA802" s="31"/>
      <c r="BB802" s="31"/>
      <c r="BC802" s="31"/>
      <c r="BD802" s="31"/>
      <c r="BE802" s="31"/>
      <c r="BF802" s="31"/>
      <c r="BG802" s="31"/>
    </row>
    <row r="803" spans="12:59" ht="15.75">
      <c r="L803" s="2"/>
      <c r="M803" s="2"/>
      <c r="N803" s="2"/>
      <c r="O803" s="2"/>
      <c r="P803" s="31"/>
      <c r="Q803" s="2"/>
      <c r="R803" s="31"/>
      <c r="S803" s="2"/>
      <c r="T803" s="31"/>
      <c r="U803" s="31"/>
      <c r="V803" s="31"/>
      <c r="W803" s="31"/>
      <c r="X803" s="31"/>
      <c r="Y803" s="31"/>
      <c r="Z803" s="31"/>
      <c r="AA803" s="31"/>
      <c r="AB803" s="31"/>
      <c r="AC803" s="31"/>
      <c r="AD803" s="31"/>
      <c r="AE803" s="31"/>
      <c r="AF803" s="31"/>
      <c r="AG803" s="31"/>
      <c r="AH803" s="31"/>
      <c r="AI803" s="31"/>
      <c r="AJ803" s="31"/>
      <c r="AK803" s="31"/>
      <c r="AL803" s="31"/>
      <c r="AM803" s="31"/>
      <c r="AN803" s="31"/>
      <c r="AO803" s="31"/>
      <c r="AP803" s="31"/>
      <c r="AQ803" s="31"/>
      <c r="AR803" s="31"/>
      <c r="AS803" s="31"/>
      <c r="AT803" s="31"/>
      <c r="AU803" s="31"/>
      <c r="AV803" s="31"/>
      <c r="AW803" s="31"/>
      <c r="AX803" s="31"/>
      <c r="AY803" s="31"/>
      <c r="AZ803" s="31"/>
      <c r="BA803" s="31"/>
      <c r="BB803" s="31"/>
      <c r="BC803" s="31"/>
      <c r="BD803" s="31"/>
      <c r="BE803" s="31"/>
      <c r="BF803" s="31"/>
      <c r="BG803" s="31"/>
    </row>
    <row r="804" spans="12:59" ht="15.75">
      <c r="L804" s="2"/>
      <c r="M804" s="2"/>
      <c r="N804" s="2"/>
      <c r="O804" s="2"/>
      <c r="P804" s="31"/>
      <c r="Q804" s="2"/>
      <c r="R804" s="31"/>
      <c r="S804" s="2"/>
      <c r="T804" s="31"/>
      <c r="U804" s="31"/>
      <c r="V804" s="31"/>
      <c r="W804" s="31"/>
      <c r="X804" s="31"/>
      <c r="Y804" s="31"/>
      <c r="Z804" s="31"/>
      <c r="AA804" s="31"/>
      <c r="AB804" s="31"/>
      <c r="AC804" s="31"/>
      <c r="AD804" s="31"/>
      <c r="AE804" s="31"/>
      <c r="AF804" s="31"/>
      <c r="AG804" s="31"/>
      <c r="AH804" s="31"/>
      <c r="AI804" s="31"/>
      <c r="AJ804" s="31"/>
      <c r="AK804" s="31"/>
      <c r="AL804" s="31"/>
      <c r="AM804" s="31"/>
      <c r="AN804" s="31"/>
      <c r="AO804" s="31"/>
      <c r="AP804" s="31"/>
      <c r="AQ804" s="31"/>
      <c r="AR804" s="31"/>
      <c r="AS804" s="31"/>
      <c r="AT804" s="31"/>
      <c r="AU804" s="31"/>
      <c r="AV804" s="31"/>
      <c r="AW804" s="31"/>
      <c r="AX804" s="31"/>
      <c r="AY804" s="31"/>
      <c r="AZ804" s="31"/>
      <c r="BA804" s="31"/>
      <c r="BB804" s="31"/>
      <c r="BC804" s="31"/>
      <c r="BD804" s="31"/>
      <c r="BE804" s="31"/>
      <c r="BF804" s="31"/>
      <c r="BG804" s="31"/>
    </row>
    <row r="805" spans="12:59" ht="15.75">
      <c r="L805" s="2"/>
      <c r="M805" s="2"/>
      <c r="N805" s="2"/>
      <c r="O805" s="2"/>
      <c r="P805" s="31"/>
      <c r="Q805" s="2"/>
      <c r="R805" s="31"/>
      <c r="S805" s="2"/>
      <c r="T805" s="31"/>
      <c r="U805" s="31"/>
      <c r="V805" s="31"/>
      <c r="W805" s="31"/>
      <c r="X805" s="31"/>
      <c r="Y805" s="31"/>
      <c r="Z805" s="31"/>
      <c r="AA805" s="31"/>
      <c r="AB805" s="31"/>
      <c r="AC805" s="31"/>
      <c r="AD805" s="31"/>
      <c r="AE805" s="31"/>
      <c r="AF805" s="31"/>
      <c r="AG805" s="31"/>
      <c r="AH805" s="31"/>
      <c r="AI805" s="31"/>
      <c r="AJ805" s="31"/>
      <c r="AK805" s="31"/>
      <c r="AL805" s="31"/>
      <c r="AM805" s="31"/>
      <c r="AN805" s="31"/>
      <c r="AO805" s="31"/>
      <c r="AP805" s="31"/>
      <c r="AQ805" s="31"/>
      <c r="AR805" s="31"/>
      <c r="AS805" s="31"/>
      <c r="AT805" s="31"/>
      <c r="AU805" s="31"/>
      <c r="AV805" s="31"/>
      <c r="AW805" s="31"/>
      <c r="AX805" s="31"/>
      <c r="AY805" s="31"/>
      <c r="AZ805" s="31"/>
      <c r="BA805" s="31"/>
      <c r="BB805" s="31"/>
      <c r="BC805" s="31"/>
      <c r="BD805" s="31"/>
      <c r="BE805" s="31"/>
      <c r="BF805" s="31"/>
      <c r="BG805" s="31"/>
    </row>
    <row r="806" spans="12:59" ht="15.75">
      <c r="L806" s="2"/>
      <c r="M806" s="2"/>
      <c r="N806" s="2"/>
      <c r="O806" s="2"/>
      <c r="P806" s="31"/>
      <c r="Q806" s="2"/>
      <c r="R806" s="31"/>
      <c r="S806" s="2"/>
      <c r="T806" s="31"/>
      <c r="U806" s="31"/>
      <c r="V806" s="31"/>
      <c r="W806" s="31"/>
      <c r="X806" s="31"/>
      <c r="Y806" s="31"/>
      <c r="Z806" s="31"/>
      <c r="AA806" s="31"/>
      <c r="AB806" s="31"/>
      <c r="AC806" s="31"/>
      <c r="AD806" s="31"/>
      <c r="AE806" s="31"/>
      <c r="AF806" s="31"/>
      <c r="AG806" s="31"/>
      <c r="AH806" s="31"/>
      <c r="AI806" s="31"/>
      <c r="AJ806" s="31"/>
      <c r="AK806" s="31"/>
      <c r="AL806" s="31"/>
      <c r="AM806" s="31"/>
      <c r="AN806" s="31"/>
      <c r="AO806" s="31"/>
      <c r="AP806" s="31"/>
      <c r="AQ806" s="31"/>
      <c r="AR806" s="31"/>
      <c r="AS806" s="31"/>
      <c r="AT806" s="31"/>
      <c r="AU806" s="31"/>
      <c r="AV806" s="31"/>
      <c r="AW806" s="31"/>
      <c r="AX806" s="31"/>
      <c r="AY806" s="31"/>
      <c r="AZ806" s="31"/>
      <c r="BA806" s="31"/>
      <c r="BB806" s="31"/>
      <c r="BC806" s="31"/>
      <c r="BD806" s="31"/>
      <c r="BE806" s="31"/>
      <c r="BF806" s="31"/>
      <c r="BG806" s="31"/>
    </row>
    <row r="807" spans="12:59" ht="15.75">
      <c r="L807" s="2"/>
      <c r="M807" s="2"/>
      <c r="N807" s="2"/>
      <c r="O807" s="2"/>
      <c r="P807" s="31"/>
      <c r="Q807" s="2"/>
      <c r="R807" s="31"/>
      <c r="S807" s="2"/>
      <c r="T807" s="31"/>
      <c r="U807" s="31"/>
      <c r="V807" s="31"/>
      <c r="W807" s="31"/>
      <c r="X807" s="31"/>
      <c r="Y807" s="31"/>
      <c r="Z807" s="31"/>
      <c r="AA807" s="31"/>
      <c r="AB807" s="31"/>
      <c r="AC807" s="31"/>
      <c r="AD807" s="31"/>
      <c r="AE807" s="31"/>
      <c r="AF807" s="31"/>
      <c r="AG807" s="31"/>
      <c r="AH807" s="31"/>
      <c r="AI807" s="31"/>
      <c r="AJ807" s="31"/>
      <c r="AK807" s="31"/>
      <c r="AL807" s="31"/>
      <c r="AM807" s="31"/>
      <c r="AN807" s="31"/>
      <c r="AO807" s="31"/>
      <c r="AP807" s="31"/>
      <c r="AQ807" s="31"/>
      <c r="AR807" s="31"/>
      <c r="AS807" s="31"/>
      <c r="AT807" s="31"/>
      <c r="AU807" s="31"/>
      <c r="AV807" s="31"/>
      <c r="AW807" s="31"/>
      <c r="AX807" s="31"/>
      <c r="AY807" s="31"/>
      <c r="AZ807" s="31"/>
      <c r="BA807" s="31"/>
      <c r="BB807" s="31"/>
      <c r="BC807" s="31"/>
      <c r="BD807" s="31"/>
      <c r="BE807" s="31"/>
      <c r="BF807" s="31"/>
      <c r="BG807" s="31"/>
    </row>
    <row r="808" spans="12:59" ht="15.75">
      <c r="L808" s="2"/>
      <c r="M808" s="2"/>
      <c r="N808" s="2"/>
      <c r="O808" s="2"/>
      <c r="P808" s="31"/>
      <c r="Q808" s="2"/>
      <c r="R808" s="31"/>
      <c r="S808" s="2"/>
      <c r="T808" s="31"/>
      <c r="U808" s="31"/>
      <c r="V808" s="31"/>
      <c r="W808" s="31"/>
      <c r="X808" s="31"/>
      <c r="Y808" s="31"/>
      <c r="Z808" s="31"/>
      <c r="AA808" s="31"/>
      <c r="AB808" s="31"/>
      <c r="AC808" s="31"/>
      <c r="AD808" s="31"/>
      <c r="AE808" s="31"/>
      <c r="AF808" s="31"/>
      <c r="AG808" s="31"/>
      <c r="AH808" s="31"/>
      <c r="AI808" s="31"/>
      <c r="AJ808" s="31"/>
      <c r="AK808" s="31"/>
      <c r="AL808" s="31"/>
      <c r="AM808" s="31"/>
      <c r="AN808" s="31"/>
      <c r="AO808" s="31"/>
      <c r="AP808" s="31"/>
      <c r="AQ808" s="31"/>
      <c r="AR808" s="31"/>
      <c r="AS808" s="31"/>
      <c r="AT808" s="31"/>
      <c r="AU808" s="31"/>
      <c r="AV808" s="31"/>
      <c r="AW808" s="31"/>
      <c r="AX808" s="31"/>
      <c r="AY808" s="31"/>
      <c r="AZ808" s="31"/>
      <c r="BA808" s="31"/>
      <c r="BB808" s="31"/>
      <c r="BC808" s="31"/>
      <c r="BD808" s="31"/>
      <c r="BE808" s="31"/>
      <c r="BF808" s="31"/>
      <c r="BG808" s="31"/>
    </row>
    <row r="809" spans="12:59" ht="15.75">
      <c r="L809" s="2"/>
      <c r="M809" s="2"/>
      <c r="N809" s="2"/>
      <c r="O809" s="2"/>
      <c r="P809" s="31"/>
      <c r="Q809" s="2"/>
      <c r="R809" s="31"/>
      <c r="S809" s="2"/>
      <c r="T809" s="31"/>
      <c r="U809" s="31"/>
      <c r="V809" s="31"/>
      <c r="W809" s="31"/>
      <c r="X809" s="31"/>
      <c r="Y809" s="31"/>
      <c r="Z809" s="31"/>
      <c r="AA809" s="31"/>
      <c r="AB809" s="31"/>
      <c r="AC809" s="31"/>
      <c r="AD809" s="31"/>
      <c r="AE809" s="31"/>
      <c r="AF809" s="31"/>
      <c r="AG809" s="31"/>
      <c r="AH809" s="31"/>
      <c r="AI809" s="31"/>
      <c r="AJ809" s="31"/>
      <c r="AK809" s="31"/>
      <c r="AL809" s="31"/>
      <c r="AM809" s="31"/>
      <c r="AN809" s="31"/>
      <c r="AO809" s="31"/>
      <c r="AP809" s="31"/>
      <c r="AQ809" s="31"/>
      <c r="AR809" s="31"/>
      <c r="AS809" s="31"/>
      <c r="AT809" s="31"/>
      <c r="AU809" s="31"/>
      <c r="AV809" s="31"/>
      <c r="AW809" s="31"/>
      <c r="AX809" s="31"/>
      <c r="AY809" s="31"/>
      <c r="AZ809" s="31"/>
      <c r="BA809" s="31"/>
      <c r="BB809" s="31"/>
      <c r="BC809" s="31"/>
      <c r="BD809" s="31"/>
      <c r="BE809" s="31"/>
      <c r="BF809" s="31"/>
      <c r="BG809" s="31"/>
    </row>
    <row r="810" spans="12:59" ht="15.75">
      <c r="L810" s="2"/>
      <c r="M810" s="2"/>
      <c r="N810" s="2"/>
      <c r="O810" s="2"/>
      <c r="P810" s="31"/>
      <c r="Q810" s="2"/>
      <c r="R810" s="31"/>
      <c r="S810" s="2"/>
      <c r="T810" s="31"/>
      <c r="U810" s="31"/>
      <c r="V810" s="31"/>
      <c r="W810" s="31"/>
      <c r="X810" s="31"/>
      <c r="Y810" s="31"/>
      <c r="Z810" s="31"/>
      <c r="AA810" s="31"/>
      <c r="AB810" s="31"/>
      <c r="AC810" s="31"/>
      <c r="AD810" s="31"/>
      <c r="AE810" s="31"/>
      <c r="AF810" s="31"/>
      <c r="AG810" s="31"/>
      <c r="AH810" s="31"/>
      <c r="AI810" s="31"/>
      <c r="AJ810" s="31"/>
      <c r="AK810" s="31"/>
      <c r="AL810" s="31"/>
      <c r="AM810" s="31"/>
      <c r="AN810" s="31"/>
      <c r="AO810" s="31"/>
      <c r="AP810" s="31"/>
      <c r="AQ810" s="31"/>
      <c r="AR810" s="31"/>
      <c r="AS810" s="31"/>
      <c r="AT810" s="31"/>
      <c r="AU810" s="31"/>
      <c r="AV810" s="31"/>
      <c r="AW810" s="31"/>
      <c r="AX810" s="31"/>
      <c r="AY810" s="31"/>
      <c r="AZ810" s="31"/>
      <c r="BA810" s="31"/>
      <c r="BB810" s="31"/>
      <c r="BC810" s="31"/>
      <c r="BD810" s="31"/>
      <c r="BE810" s="31"/>
      <c r="BF810" s="31"/>
      <c r="BG810" s="31"/>
    </row>
    <row r="811" spans="12:59" ht="15.75">
      <c r="L811" s="2"/>
      <c r="M811" s="2"/>
      <c r="N811" s="2"/>
      <c r="O811" s="2"/>
      <c r="P811" s="31"/>
      <c r="Q811" s="2"/>
      <c r="R811" s="31"/>
      <c r="S811" s="2"/>
      <c r="T811" s="31"/>
      <c r="U811" s="31"/>
      <c r="V811" s="31"/>
      <c r="W811" s="31"/>
      <c r="X811" s="31"/>
      <c r="Y811" s="31"/>
      <c r="Z811" s="31"/>
      <c r="AA811" s="31"/>
      <c r="AB811" s="31"/>
      <c r="AC811" s="31"/>
      <c r="AD811" s="31"/>
      <c r="AE811" s="31"/>
      <c r="AF811" s="31"/>
      <c r="AG811" s="31"/>
      <c r="AH811" s="31"/>
      <c r="AI811" s="31"/>
      <c r="AJ811" s="31"/>
      <c r="AK811" s="31"/>
      <c r="AL811" s="31"/>
      <c r="AM811" s="31"/>
      <c r="AN811" s="31"/>
      <c r="AO811" s="31"/>
      <c r="AP811" s="31"/>
      <c r="AQ811" s="31"/>
      <c r="AR811" s="31"/>
      <c r="AS811" s="31"/>
      <c r="AT811" s="31"/>
      <c r="AU811" s="31"/>
      <c r="AV811" s="31"/>
      <c r="AW811" s="31"/>
      <c r="AX811" s="31"/>
      <c r="AY811" s="31"/>
      <c r="AZ811" s="31"/>
      <c r="BA811" s="31"/>
      <c r="BB811" s="31"/>
      <c r="BC811" s="31"/>
      <c r="BD811" s="31"/>
      <c r="BE811" s="31"/>
      <c r="BF811" s="31"/>
      <c r="BG811" s="31"/>
    </row>
    <row r="812" spans="12:59" ht="15.75">
      <c r="L812" s="2"/>
      <c r="M812" s="2"/>
      <c r="N812" s="2"/>
      <c r="O812" s="2"/>
      <c r="P812" s="31"/>
      <c r="Q812" s="2"/>
      <c r="R812" s="31"/>
      <c r="S812" s="2"/>
      <c r="T812" s="31"/>
      <c r="U812" s="31"/>
      <c r="V812" s="31"/>
      <c r="W812" s="31"/>
      <c r="X812" s="31"/>
      <c r="Y812" s="31"/>
      <c r="Z812" s="31"/>
      <c r="AA812" s="31"/>
      <c r="AB812" s="31"/>
      <c r="AC812" s="31"/>
      <c r="AD812" s="31"/>
      <c r="AE812" s="31"/>
      <c r="AF812" s="31"/>
      <c r="AG812" s="31"/>
      <c r="AH812" s="31"/>
      <c r="AI812" s="31"/>
      <c r="AJ812" s="31"/>
      <c r="AK812" s="31"/>
      <c r="AL812" s="31"/>
      <c r="AM812" s="31"/>
      <c r="AN812" s="31"/>
      <c r="AO812" s="31"/>
      <c r="AP812" s="31"/>
      <c r="AQ812" s="31"/>
      <c r="AR812" s="31"/>
      <c r="AS812" s="31"/>
      <c r="AT812" s="31"/>
      <c r="AU812" s="31"/>
      <c r="AV812" s="31"/>
      <c r="AW812" s="31"/>
      <c r="AX812" s="31"/>
      <c r="AY812" s="31"/>
      <c r="AZ812" s="31"/>
      <c r="BA812" s="31"/>
      <c r="BB812" s="31"/>
      <c r="BC812" s="31"/>
      <c r="BD812" s="31"/>
      <c r="BE812" s="31"/>
      <c r="BF812" s="31"/>
      <c r="BG812" s="31"/>
    </row>
    <row r="813" spans="12:59" ht="15.75">
      <c r="L813" s="2"/>
      <c r="M813" s="2"/>
      <c r="N813" s="2"/>
      <c r="O813" s="2"/>
      <c r="P813" s="31"/>
      <c r="Q813" s="2"/>
      <c r="R813" s="31"/>
      <c r="S813" s="2"/>
      <c r="T813" s="31"/>
      <c r="U813" s="31"/>
      <c r="V813" s="31"/>
      <c r="W813" s="31"/>
      <c r="X813" s="31"/>
      <c r="Y813" s="31"/>
      <c r="Z813" s="31"/>
      <c r="AA813" s="31"/>
      <c r="AB813" s="31"/>
      <c r="AC813" s="31"/>
      <c r="AD813" s="31"/>
      <c r="AE813" s="31"/>
      <c r="AF813" s="31"/>
      <c r="AG813" s="31"/>
      <c r="AH813" s="31"/>
      <c r="AI813" s="31"/>
      <c r="AJ813" s="31"/>
      <c r="AK813" s="31"/>
      <c r="AL813" s="31"/>
      <c r="AM813" s="31"/>
      <c r="AN813" s="31"/>
      <c r="AO813" s="31"/>
      <c r="AP813" s="31"/>
      <c r="AQ813" s="31"/>
      <c r="AR813" s="31"/>
      <c r="AS813" s="31"/>
      <c r="AT813" s="31"/>
      <c r="AU813" s="31"/>
      <c r="AV813" s="31"/>
      <c r="AW813" s="31"/>
      <c r="AX813" s="31"/>
      <c r="AY813" s="31"/>
      <c r="AZ813" s="31"/>
      <c r="BA813" s="31"/>
      <c r="BB813" s="31"/>
      <c r="BC813" s="31"/>
      <c r="BD813" s="31"/>
      <c r="BE813" s="31"/>
      <c r="BF813" s="31"/>
      <c r="BG813" s="31"/>
    </row>
    <row r="814" spans="12:59" ht="15.75">
      <c r="L814" s="2"/>
      <c r="M814" s="2"/>
      <c r="N814" s="2"/>
      <c r="O814" s="2"/>
      <c r="P814" s="31"/>
      <c r="Q814" s="2"/>
      <c r="R814" s="31"/>
      <c r="S814" s="2"/>
      <c r="T814" s="31"/>
      <c r="U814" s="31"/>
      <c r="V814" s="31"/>
      <c r="W814" s="31"/>
      <c r="X814" s="31"/>
      <c r="Y814" s="31"/>
      <c r="Z814" s="31"/>
      <c r="AA814" s="31"/>
      <c r="AB814" s="31"/>
      <c r="AC814" s="31"/>
      <c r="AD814" s="31"/>
      <c r="AE814" s="31"/>
      <c r="AF814" s="31"/>
      <c r="AG814" s="31"/>
      <c r="AH814" s="31"/>
      <c r="AI814" s="31"/>
      <c r="AJ814" s="31"/>
      <c r="AK814" s="31"/>
      <c r="AL814" s="31"/>
      <c r="AM814" s="31"/>
      <c r="AN814" s="31"/>
      <c r="AO814" s="31"/>
      <c r="AP814" s="31"/>
      <c r="AQ814" s="31"/>
      <c r="AR814" s="31"/>
      <c r="AS814" s="31"/>
      <c r="AT814" s="31"/>
      <c r="AU814" s="31"/>
      <c r="AV814" s="31"/>
      <c r="AW814" s="31"/>
      <c r="AX814" s="31"/>
      <c r="AY814" s="31"/>
      <c r="AZ814" s="31"/>
      <c r="BA814" s="31"/>
      <c r="BB814" s="31"/>
      <c r="BC814" s="31"/>
      <c r="BD814" s="31"/>
      <c r="BE814" s="31"/>
      <c r="BF814" s="31"/>
      <c r="BG814" s="31"/>
    </row>
    <row r="815" spans="12:59" ht="15.75">
      <c r="L815" s="2"/>
      <c r="M815" s="2"/>
      <c r="N815" s="2"/>
      <c r="O815" s="2"/>
      <c r="P815" s="31"/>
      <c r="Q815" s="2"/>
      <c r="R815" s="31"/>
      <c r="S815" s="2"/>
      <c r="T815" s="31"/>
      <c r="U815" s="31"/>
      <c r="V815" s="31"/>
      <c r="W815" s="31"/>
      <c r="X815" s="31"/>
      <c r="Y815" s="31"/>
      <c r="Z815" s="31"/>
      <c r="AA815" s="31"/>
      <c r="AB815" s="31"/>
      <c r="AC815" s="31"/>
      <c r="AD815" s="31"/>
      <c r="AE815" s="31"/>
      <c r="AF815" s="31"/>
      <c r="AG815" s="31"/>
      <c r="AH815" s="31"/>
      <c r="AI815" s="31"/>
      <c r="AJ815" s="31"/>
      <c r="AK815" s="31"/>
      <c r="AL815" s="31"/>
      <c r="AM815" s="31"/>
      <c r="AN815" s="31"/>
      <c r="AO815" s="31"/>
      <c r="AP815" s="31"/>
      <c r="AQ815" s="31"/>
      <c r="AR815" s="31"/>
      <c r="AS815" s="31"/>
      <c r="AT815" s="31"/>
      <c r="AU815" s="31"/>
      <c r="AV815" s="31"/>
      <c r="AW815" s="31"/>
      <c r="AX815" s="31"/>
      <c r="AY815" s="31"/>
      <c r="AZ815" s="31"/>
      <c r="BA815" s="31"/>
      <c r="BB815" s="31"/>
      <c r="BC815" s="31"/>
      <c r="BD815" s="31"/>
      <c r="BE815" s="31"/>
      <c r="BF815" s="31"/>
      <c r="BG815" s="31"/>
    </row>
    <row r="816" spans="12:59" ht="15.75">
      <c r="L816" s="2"/>
      <c r="M816" s="2"/>
      <c r="N816" s="2"/>
      <c r="O816" s="2"/>
      <c r="P816" s="31"/>
      <c r="Q816" s="2"/>
      <c r="R816" s="31"/>
      <c r="S816" s="2"/>
      <c r="T816" s="31"/>
      <c r="U816" s="31"/>
      <c r="V816" s="31"/>
      <c r="W816" s="31"/>
      <c r="X816" s="31"/>
      <c r="Y816" s="31"/>
      <c r="Z816" s="31"/>
      <c r="AA816" s="31"/>
      <c r="AB816" s="31"/>
      <c r="AC816" s="31"/>
      <c r="AD816" s="31"/>
      <c r="AE816" s="31"/>
      <c r="AF816" s="31"/>
      <c r="AG816" s="31"/>
      <c r="AH816" s="31"/>
      <c r="AI816" s="31"/>
      <c r="AJ816" s="31"/>
      <c r="AK816" s="31"/>
      <c r="AL816" s="31"/>
      <c r="AM816" s="31"/>
      <c r="AN816" s="31"/>
      <c r="AO816" s="31"/>
      <c r="AP816" s="31"/>
      <c r="AQ816" s="31"/>
      <c r="AR816" s="31"/>
      <c r="AS816" s="31"/>
      <c r="AT816" s="31"/>
      <c r="AU816" s="31"/>
      <c r="AV816" s="31"/>
      <c r="AW816" s="31"/>
      <c r="AX816" s="31"/>
      <c r="AY816" s="31"/>
      <c r="AZ816" s="31"/>
      <c r="BA816" s="31"/>
      <c r="BB816" s="31"/>
      <c r="BC816" s="31"/>
      <c r="BD816" s="31"/>
      <c r="BE816" s="31"/>
      <c r="BF816" s="31"/>
      <c r="BG816" s="31"/>
    </row>
    <row r="817" spans="12:59" ht="15.75">
      <c r="L817" s="2"/>
      <c r="M817" s="2"/>
      <c r="N817" s="2"/>
      <c r="O817" s="2"/>
      <c r="P817" s="31"/>
      <c r="Q817" s="2"/>
      <c r="R817" s="31"/>
      <c r="S817" s="2"/>
      <c r="T817" s="31"/>
      <c r="U817" s="31"/>
      <c r="V817" s="31"/>
      <c r="W817" s="31"/>
      <c r="X817" s="31"/>
      <c r="Y817" s="31"/>
      <c r="Z817" s="31"/>
      <c r="AA817" s="31"/>
      <c r="AB817" s="31"/>
      <c r="AC817" s="31"/>
      <c r="AD817" s="31"/>
      <c r="AE817" s="31"/>
      <c r="AF817" s="31"/>
      <c r="AG817" s="31"/>
      <c r="AH817" s="31"/>
      <c r="AI817" s="31"/>
      <c r="AJ817" s="31"/>
      <c r="AK817" s="31"/>
      <c r="AL817" s="31"/>
      <c r="AM817" s="31"/>
      <c r="AN817" s="31"/>
      <c r="AO817" s="31"/>
      <c r="AP817" s="31"/>
      <c r="AQ817" s="31"/>
      <c r="AR817" s="31"/>
      <c r="AS817" s="31"/>
      <c r="AT817" s="31"/>
      <c r="AU817" s="31"/>
      <c r="AV817" s="31"/>
      <c r="AW817" s="31"/>
      <c r="AX817" s="31"/>
      <c r="AY817" s="31"/>
      <c r="AZ817" s="31"/>
      <c r="BA817" s="31"/>
      <c r="BB817" s="31"/>
      <c r="BC817" s="31"/>
      <c r="BD817" s="31"/>
      <c r="BE817" s="31"/>
      <c r="BF817" s="31"/>
      <c r="BG817" s="31"/>
    </row>
    <row r="818" spans="12:59" ht="15.75">
      <c r="L818" s="2"/>
      <c r="M818" s="2"/>
      <c r="N818" s="2"/>
      <c r="O818" s="2"/>
      <c r="P818" s="31"/>
      <c r="Q818" s="2"/>
      <c r="R818" s="31"/>
      <c r="S818" s="2"/>
      <c r="T818" s="31"/>
      <c r="U818" s="31"/>
      <c r="V818" s="31"/>
      <c r="W818" s="31"/>
      <c r="X818" s="31"/>
      <c r="Y818" s="31"/>
      <c r="Z818" s="31"/>
      <c r="AA818" s="31"/>
      <c r="AB818" s="31"/>
      <c r="AC818" s="31"/>
      <c r="AD818" s="31"/>
      <c r="AE818" s="31"/>
      <c r="AF818" s="31"/>
      <c r="AG818" s="31"/>
      <c r="AH818" s="31"/>
      <c r="AI818" s="31"/>
      <c r="AJ818" s="31"/>
      <c r="AK818" s="31"/>
      <c r="AL818" s="31"/>
      <c r="AM818" s="31"/>
      <c r="AN818" s="31"/>
      <c r="AO818" s="31"/>
      <c r="AP818" s="31"/>
      <c r="AQ818" s="31"/>
      <c r="AR818" s="31"/>
      <c r="AS818" s="31"/>
      <c r="AT818" s="31"/>
      <c r="AU818" s="31"/>
      <c r="AV818" s="31"/>
      <c r="AW818" s="31"/>
      <c r="AX818" s="31"/>
      <c r="AY818" s="31"/>
      <c r="AZ818" s="31"/>
      <c r="BA818" s="31"/>
      <c r="BB818" s="31"/>
      <c r="BC818" s="31"/>
      <c r="BD818" s="31"/>
      <c r="BE818" s="31"/>
      <c r="BF818" s="31"/>
      <c r="BG818" s="31"/>
    </row>
    <row r="819" spans="12:59" ht="15.75">
      <c r="L819" s="2"/>
      <c r="M819" s="2"/>
      <c r="N819" s="2"/>
      <c r="O819" s="2"/>
      <c r="P819" s="31"/>
      <c r="Q819" s="2"/>
      <c r="R819" s="31"/>
      <c r="S819" s="2"/>
      <c r="T819" s="31"/>
      <c r="U819" s="31"/>
      <c r="V819" s="31"/>
      <c r="W819" s="31"/>
      <c r="X819" s="31"/>
      <c r="Y819" s="31"/>
      <c r="Z819" s="31"/>
      <c r="AA819" s="31"/>
      <c r="AB819" s="31"/>
      <c r="AC819" s="31"/>
      <c r="AD819" s="31"/>
      <c r="AE819" s="31"/>
      <c r="AF819" s="31"/>
      <c r="AG819" s="31"/>
      <c r="AH819" s="31"/>
      <c r="AI819" s="31"/>
      <c r="AJ819" s="31"/>
      <c r="AK819" s="31"/>
      <c r="AL819" s="31"/>
      <c r="AM819" s="31"/>
      <c r="AN819" s="31"/>
      <c r="AO819" s="31"/>
      <c r="AP819" s="31"/>
      <c r="AQ819" s="31"/>
      <c r="AR819" s="31"/>
      <c r="AS819" s="31"/>
      <c r="AT819" s="31"/>
      <c r="AU819" s="31"/>
      <c r="AV819" s="31"/>
      <c r="AW819" s="31"/>
      <c r="AX819" s="31"/>
      <c r="AY819" s="31"/>
      <c r="AZ819" s="31"/>
      <c r="BA819" s="31"/>
      <c r="BB819" s="31"/>
      <c r="BC819" s="31"/>
      <c r="BD819" s="31"/>
      <c r="BE819" s="31"/>
      <c r="BF819" s="31"/>
      <c r="BG819" s="31"/>
    </row>
    <row r="820" spans="12:59" ht="15.75">
      <c r="L820" s="2"/>
      <c r="M820" s="2"/>
      <c r="N820" s="2"/>
      <c r="O820" s="2"/>
      <c r="P820" s="31"/>
      <c r="Q820" s="2"/>
      <c r="R820" s="31"/>
      <c r="S820" s="2"/>
      <c r="T820" s="31"/>
      <c r="U820" s="31"/>
      <c r="V820" s="31"/>
      <c r="W820" s="31"/>
      <c r="X820" s="31"/>
      <c r="Y820" s="31"/>
      <c r="Z820" s="31"/>
      <c r="AA820" s="31"/>
      <c r="AB820" s="31"/>
      <c r="AC820" s="31"/>
      <c r="AD820" s="31"/>
      <c r="AE820" s="31"/>
      <c r="AF820" s="31"/>
      <c r="AG820" s="31"/>
      <c r="AH820" s="31"/>
      <c r="AI820" s="31"/>
      <c r="AJ820" s="31"/>
      <c r="AK820" s="31"/>
      <c r="AL820" s="31"/>
      <c r="AM820" s="31"/>
      <c r="AN820" s="31"/>
      <c r="AO820" s="31"/>
      <c r="AP820" s="31"/>
      <c r="AQ820" s="31"/>
      <c r="AR820" s="31"/>
      <c r="AS820" s="31"/>
      <c r="AT820" s="31"/>
      <c r="AU820" s="31"/>
      <c r="AV820" s="31"/>
      <c r="AW820" s="31"/>
      <c r="AX820" s="31"/>
      <c r="AY820" s="31"/>
      <c r="AZ820" s="31"/>
      <c r="BA820" s="31"/>
      <c r="BB820" s="31"/>
      <c r="BC820" s="31"/>
      <c r="BD820" s="31"/>
      <c r="BE820" s="31"/>
      <c r="BF820" s="31"/>
      <c r="BG820" s="31"/>
    </row>
    <row r="821" spans="12:59" ht="15.75">
      <c r="L821" s="2"/>
      <c r="M821" s="2"/>
      <c r="N821" s="2"/>
      <c r="O821" s="2"/>
      <c r="P821" s="31"/>
      <c r="Q821" s="2"/>
      <c r="R821" s="31"/>
      <c r="S821" s="2"/>
      <c r="T821" s="31"/>
      <c r="U821" s="31"/>
      <c r="V821" s="31"/>
      <c r="W821" s="31"/>
      <c r="X821" s="31"/>
      <c r="Y821" s="31"/>
      <c r="Z821" s="31"/>
      <c r="AA821" s="31"/>
      <c r="AB821" s="31"/>
      <c r="AC821" s="31"/>
      <c r="AD821" s="31"/>
      <c r="AE821" s="31"/>
      <c r="AF821" s="31"/>
      <c r="AG821" s="31"/>
      <c r="AH821" s="31"/>
      <c r="AI821" s="31"/>
      <c r="AJ821" s="31"/>
      <c r="AK821" s="31"/>
      <c r="AL821" s="31"/>
      <c r="AM821" s="31"/>
      <c r="AN821" s="31"/>
      <c r="AO821" s="31"/>
      <c r="AP821" s="31"/>
      <c r="AQ821" s="31"/>
      <c r="AR821" s="31"/>
      <c r="AS821" s="31"/>
      <c r="AT821" s="31"/>
      <c r="AU821" s="31"/>
      <c r="AV821" s="31"/>
      <c r="AW821" s="31"/>
      <c r="AX821" s="31"/>
      <c r="AY821" s="31"/>
      <c r="AZ821" s="31"/>
      <c r="BA821" s="31"/>
      <c r="BB821" s="31"/>
      <c r="BC821" s="31"/>
      <c r="BD821" s="31"/>
      <c r="BE821" s="31"/>
      <c r="BF821" s="31"/>
      <c r="BG821" s="31"/>
    </row>
    <row r="822" spans="12:59" ht="15.75">
      <c r="L822" s="2"/>
      <c r="M822" s="2"/>
      <c r="N822" s="2"/>
      <c r="O822" s="2"/>
      <c r="P822" s="31"/>
      <c r="Q822" s="2"/>
      <c r="R822" s="31"/>
      <c r="S822" s="2"/>
      <c r="T822" s="31"/>
      <c r="U822" s="31"/>
      <c r="V822" s="31"/>
      <c r="W822" s="31"/>
      <c r="X822" s="31"/>
      <c r="Y822" s="31"/>
      <c r="Z822" s="31"/>
      <c r="AA822" s="31"/>
      <c r="AB822" s="31"/>
      <c r="AC822" s="31"/>
      <c r="AD822" s="31"/>
      <c r="AE822" s="31"/>
      <c r="AF822" s="31"/>
      <c r="AG822" s="31"/>
      <c r="AH822" s="31"/>
      <c r="AI822" s="31"/>
      <c r="AJ822" s="31"/>
      <c r="AK822" s="31"/>
      <c r="AL822" s="31"/>
      <c r="AM822" s="31"/>
      <c r="AN822" s="31"/>
      <c r="AO822" s="31"/>
      <c r="AP822" s="31"/>
      <c r="AQ822" s="31"/>
      <c r="AR822" s="31"/>
      <c r="AS822" s="31"/>
      <c r="AT822" s="31"/>
      <c r="AU822" s="31"/>
      <c r="AV822" s="31"/>
      <c r="AW822" s="31"/>
      <c r="AX822" s="31"/>
      <c r="AY822" s="31"/>
      <c r="AZ822" s="31"/>
      <c r="BA822" s="31"/>
      <c r="BB822" s="31"/>
      <c r="BC822" s="31"/>
      <c r="BD822" s="31"/>
      <c r="BE822" s="31"/>
      <c r="BF822" s="31"/>
      <c r="BG822" s="31"/>
    </row>
    <row r="823" spans="12:59" ht="15.75">
      <c r="L823" s="2"/>
      <c r="M823" s="2"/>
      <c r="N823" s="2"/>
      <c r="O823" s="2"/>
      <c r="P823" s="31"/>
      <c r="Q823" s="2"/>
      <c r="R823" s="31"/>
      <c r="S823" s="2"/>
      <c r="T823" s="31"/>
      <c r="U823" s="31"/>
      <c r="V823" s="31"/>
      <c r="W823" s="31"/>
      <c r="X823" s="31"/>
      <c r="Y823" s="31"/>
      <c r="Z823" s="31"/>
      <c r="AA823" s="31"/>
      <c r="AB823" s="31"/>
      <c r="AC823" s="31"/>
      <c r="AD823" s="31"/>
      <c r="AE823" s="31"/>
      <c r="AF823" s="31"/>
      <c r="AG823" s="31"/>
      <c r="AH823" s="31"/>
      <c r="AI823" s="31"/>
      <c r="AJ823" s="31"/>
      <c r="AK823" s="31"/>
      <c r="AL823" s="31"/>
      <c r="AM823" s="31"/>
      <c r="AN823" s="31"/>
      <c r="AO823" s="31"/>
      <c r="AP823" s="31"/>
      <c r="AQ823" s="31"/>
      <c r="AR823" s="31"/>
      <c r="AS823" s="31"/>
      <c r="AT823" s="31"/>
      <c r="AU823" s="31"/>
      <c r="AV823" s="31"/>
      <c r="AW823" s="31"/>
      <c r="AX823" s="31"/>
      <c r="AY823" s="31"/>
      <c r="AZ823" s="31"/>
      <c r="BA823" s="31"/>
      <c r="BB823" s="31"/>
      <c r="BC823" s="31"/>
      <c r="BD823" s="31"/>
      <c r="BE823" s="31"/>
      <c r="BF823" s="31"/>
      <c r="BG823" s="31"/>
    </row>
    <row r="824" spans="12:59" ht="15.75">
      <c r="L824" s="2"/>
      <c r="M824" s="2"/>
      <c r="N824" s="2"/>
      <c r="O824" s="2"/>
      <c r="P824" s="31"/>
      <c r="Q824" s="2"/>
      <c r="R824" s="31"/>
      <c r="S824" s="2"/>
      <c r="T824" s="31"/>
      <c r="U824" s="31"/>
      <c r="V824" s="31"/>
      <c r="W824" s="31"/>
      <c r="X824" s="31"/>
      <c r="Y824" s="31"/>
      <c r="Z824" s="31"/>
      <c r="AA824" s="31"/>
      <c r="AB824" s="31"/>
      <c r="AC824" s="31"/>
      <c r="AD824" s="31"/>
      <c r="AE824" s="31"/>
      <c r="AF824" s="31"/>
      <c r="AG824" s="31"/>
      <c r="AH824" s="31"/>
      <c r="AI824" s="31"/>
      <c r="AJ824" s="31"/>
      <c r="AK824" s="31"/>
      <c r="AL824" s="31"/>
      <c r="AM824" s="31"/>
      <c r="AN824" s="31"/>
      <c r="AO824" s="31"/>
      <c r="AP824" s="31"/>
      <c r="AQ824" s="31"/>
      <c r="AR824" s="31"/>
      <c r="AS824" s="31"/>
      <c r="AT824" s="31"/>
      <c r="AU824" s="31"/>
      <c r="AV824" s="31"/>
      <c r="AW824" s="31"/>
      <c r="AX824" s="31"/>
      <c r="AY824" s="31"/>
      <c r="AZ824" s="31"/>
      <c r="BA824" s="31"/>
      <c r="BB824" s="31"/>
      <c r="BC824" s="31"/>
      <c r="BD824" s="31"/>
      <c r="BE824" s="31"/>
      <c r="BF824" s="31"/>
      <c r="BG824" s="31"/>
    </row>
    <row r="825" spans="12:59" ht="15.75">
      <c r="L825" s="2"/>
      <c r="M825" s="2"/>
      <c r="N825" s="2"/>
      <c r="O825" s="2"/>
      <c r="P825" s="31"/>
      <c r="Q825" s="2"/>
      <c r="R825" s="31"/>
      <c r="S825" s="2"/>
      <c r="T825" s="31"/>
      <c r="U825" s="31"/>
      <c r="V825" s="31"/>
      <c r="W825" s="31"/>
      <c r="X825" s="31"/>
      <c r="Y825" s="31"/>
      <c r="Z825" s="31"/>
      <c r="AA825" s="31"/>
      <c r="AB825" s="31"/>
      <c r="AC825" s="31"/>
      <c r="AD825" s="31"/>
      <c r="AE825" s="31"/>
      <c r="AF825" s="31"/>
      <c r="AG825" s="31"/>
      <c r="AH825" s="31"/>
      <c r="AI825" s="31"/>
      <c r="AJ825" s="31"/>
      <c r="AK825" s="31"/>
      <c r="AL825" s="31"/>
      <c r="AM825" s="31"/>
      <c r="AN825" s="31"/>
      <c r="AO825" s="31"/>
      <c r="AP825" s="31"/>
      <c r="AQ825" s="31"/>
      <c r="AR825" s="31"/>
      <c r="AS825" s="31"/>
      <c r="AT825" s="31"/>
      <c r="AU825" s="31"/>
      <c r="AV825" s="31"/>
      <c r="AW825" s="31"/>
      <c r="AX825" s="31"/>
      <c r="AY825" s="31"/>
      <c r="AZ825" s="31"/>
      <c r="BA825" s="31"/>
      <c r="BB825" s="31"/>
      <c r="BC825" s="31"/>
      <c r="BD825" s="31"/>
      <c r="BE825" s="31"/>
      <c r="BF825" s="31"/>
      <c r="BG825" s="31"/>
    </row>
    <row r="826" spans="12:59" ht="15.75">
      <c r="L826" s="2"/>
      <c r="M826" s="2"/>
      <c r="N826" s="2"/>
      <c r="O826" s="2"/>
      <c r="P826" s="31"/>
      <c r="Q826" s="2"/>
      <c r="R826" s="31"/>
      <c r="S826" s="2"/>
      <c r="T826" s="31"/>
      <c r="U826" s="31"/>
      <c r="V826" s="31"/>
      <c r="W826" s="31"/>
      <c r="X826" s="31"/>
      <c r="Y826" s="31"/>
      <c r="Z826" s="31"/>
      <c r="AA826" s="31"/>
      <c r="AB826" s="31"/>
      <c r="AC826" s="31"/>
      <c r="AD826" s="31"/>
      <c r="AE826" s="31"/>
      <c r="AF826" s="31"/>
      <c r="AG826" s="31"/>
      <c r="AH826" s="31"/>
      <c r="AI826" s="31"/>
      <c r="AJ826" s="31"/>
      <c r="AK826" s="31"/>
      <c r="AL826" s="31"/>
      <c r="AM826" s="31"/>
      <c r="AN826" s="31"/>
      <c r="AO826" s="31"/>
      <c r="AP826" s="31"/>
      <c r="AQ826" s="31"/>
      <c r="AR826" s="31"/>
      <c r="AS826" s="31"/>
      <c r="AT826" s="31"/>
      <c r="AU826" s="31"/>
      <c r="AV826" s="31"/>
      <c r="AW826" s="31"/>
      <c r="AX826" s="31"/>
      <c r="AY826" s="31"/>
      <c r="AZ826" s="31"/>
      <c r="BA826" s="31"/>
      <c r="BB826" s="31"/>
      <c r="BC826" s="31"/>
      <c r="BD826" s="31"/>
      <c r="BE826" s="31"/>
      <c r="BF826" s="31"/>
      <c r="BG826" s="31"/>
    </row>
    <row r="827" spans="12:59" ht="15.75">
      <c r="L827" s="2"/>
      <c r="M827" s="2"/>
      <c r="N827" s="2"/>
      <c r="O827" s="2"/>
      <c r="P827" s="31"/>
      <c r="Q827" s="2"/>
      <c r="R827" s="31"/>
      <c r="S827" s="2"/>
      <c r="T827" s="31"/>
      <c r="U827" s="31"/>
      <c r="V827" s="31"/>
      <c r="W827" s="31"/>
      <c r="X827" s="31"/>
      <c r="Y827" s="31"/>
      <c r="Z827" s="31"/>
      <c r="AA827" s="31"/>
      <c r="AB827" s="31"/>
      <c r="AC827" s="31"/>
      <c r="AD827" s="31"/>
      <c r="AE827" s="31"/>
      <c r="AF827" s="31"/>
      <c r="AG827" s="31"/>
      <c r="AH827" s="31"/>
      <c r="AI827" s="31"/>
      <c r="AJ827" s="31"/>
      <c r="AK827" s="31"/>
      <c r="AL827" s="31"/>
      <c r="AM827" s="31"/>
      <c r="AN827" s="31"/>
      <c r="AO827" s="31"/>
      <c r="AP827" s="31"/>
      <c r="AQ827" s="31"/>
      <c r="AR827" s="31"/>
      <c r="AS827" s="31"/>
      <c r="AT827" s="31"/>
      <c r="AU827" s="31"/>
      <c r="AV827" s="31"/>
      <c r="AW827" s="31"/>
      <c r="AX827" s="31"/>
      <c r="AY827" s="31"/>
      <c r="AZ827" s="31"/>
      <c r="BA827" s="31"/>
      <c r="BB827" s="31"/>
      <c r="BC827" s="31"/>
      <c r="BD827" s="31"/>
      <c r="BE827" s="31"/>
      <c r="BF827" s="31"/>
      <c r="BG827" s="31"/>
    </row>
    <row r="828" spans="12:59" ht="15.75">
      <c r="L828" s="2"/>
      <c r="M828" s="2"/>
      <c r="N828" s="2"/>
      <c r="O828" s="2"/>
      <c r="P828" s="31"/>
      <c r="Q828" s="2"/>
      <c r="R828" s="31"/>
      <c r="S828" s="2"/>
      <c r="T828" s="31"/>
      <c r="U828" s="31"/>
      <c r="V828" s="31"/>
      <c r="W828" s="31"/>
      <c r="X828" s="31"/>
      <c r="Y828" s="31"/>
      <c r="Z828" s="31"/>
      <c r="AA828" s="31"/>
      <c r="AB828" s="31"/>
      <c r="AC828" s="31"/>
      <c r="AD828" s="31"/>
      <c r="AE828" s="31"/>
      <c r="AF828" s="31"/>
      <c r="AG828" s="31"/>
      <c r="AH828" s="31"/>
      <c r="AI828" s="31"/>
      <c r="AJ828" s="31"/>
      <c r="AK828" s="31"/>
      <c r="AL828" s="31"/>
      <c r="AM828" s="31"/>
      <c r="AN828" s="31"/>
      <c r="AO828" s="31"/>
      <c r="AP828" s="31"/>
      <c r="AQ828" s="31"/>
      <c r="AR828" s="31"/>
      <c r="AS828" s="31"/>
      <c r="AT828" s="31"/>
      <c r="AU828" s="31"/>
      <c r="AV828" s="31"/>
      <c r="AW828" s="31"/>
      <c r="AX828" s="31"/>
      <c r="AY828" s="31"/>
      <c r="AZ828" s="31"/>
      <c r="BA828" s="31"/>
      <c r="BB828" s="31"/>
      <c r="BC828" s="31"/>
      <c r="BD828" s="31"/>
      <c r="BE828" s="31"/>
      <c r="BF828" s="31"/>
      <c r="BG828" s="31"/>
    </row>
    <row r="829" spans="12:59" ht="15.75">
      <c r="L829" s="2"/>
      <c r="M829" s="2"/>
      <c r="N829" s="2"/>
      <c r="O829" s="2"/>
      <c r="P829" s="31"/>
      <c r="Q829" s="2"/>
      <c r="R829" s="31"/>
      <c r="S829" s="2"/>
      <c r="T829" s="31"/>
      <c r="U829" s="31"/>
      <c r="V829" s="31"/>
      <c r="W829" s="31"/>
      <c r="X829" s="31"/>
      <c r="Y829" s="31"/>
      <c r="Z829" s="31"/>
      <c r="AA829" s="31"/>
      <c r="AB829" s="31"/>
      <c r="AC829" s="31"/>
      <c r="AD829" s="31"/>
      <c r="AE829" s="31"/>
      <c r="AF829" s="31"/>
      <c r="AG829" s="31"/>
      <c r="AH829" s="31"/>
      <c r="AI829" s="31"/>
      <c r="AJ829" s="31"/>
      <c r="AK829" s="31"/>
      <c r="AL829" s="31"/>
      <c r="AM829" s="31"/>
      <c r="AN829" s="31"/>
      <c r="AO829" s="31"/>
      <c r="AP829" s="31"/>
      <c r="AQ829" s="31"/>
      <c r="AR829" s="31"/>
      <c r="AS829" s="31"/>
      <c r="AT829" s="31"/>
      <c r="AU829" s="31"/>
      <c r="AV829" s="31"/>
      <c r="AW829" s="31"/>
      <c r="AX829" s="31"/>
      <c r="AY829" s="31"/>
      <c r="AZ829" s="31"/>
      <c r="BA829" s="31"/>
      <c r="BB829" s="31"/>
      <c r="BC829" s="31"/>
      <c r="BD829" s="31"/>
      <c r="BE829" s="31"/>
      <c r="BF829" s="31"/>
      <c r="BG829" s="31"/>
    </row>
    <row r="830" spans="12:59" ht="15.75">
      <c r="L830" s="2"/>
      <c r="M830" s="2"/>
      <c r="N830" s="2"/>
      <c r="O830" s="2"/>
      <c r="P830" s="31"/>
      <c r="Q830" s="2"/>
      <c r="R830" s="31"/>
      <c r="S830" s="2"/>
      <c r="T830" s="31"/>
      <c r="U830" s="31"/>
      <c r="V830" s="31"/>
      <c r="W830" s="31"/>
      <c r="X830" s="31"/>
      <c r="Y830" s="31"/>
      <c r="Z830" s="31"/>
      <c r="AA830" s="31"/>
      <c r="AB830" s="31"/>
      <c r="AC830" s="31"/>
      <c r="AD830" s="31"/>
      <c r="AE830" s="31"/>
      <c r="AF830" s="31"/>
      <c r="AG830" s="31"/>
      <c r="AH830" s="31"/>
      <c r="AI830" s="31"/>
      <c r="AJ830" s="31"/>
      <c r="AK830" s="31"/>
      <c r="AL830" s="31"/>
      <c r="AM830" s="31"/>
      <c r="AN830" s="31"/>
      <c r="AO830" s="31"/>
      <c r="AP830" s="31"/>
      <c r="AQ830" s="31"/>
      <c r="AR830" s="31"/>
      <c r="AS830" s="31"/>
      <c r="AT830" s="31"/>
      <c r="AU830" s="31"/>
      <c r="AV830" s="31"/>
      <c r="AW830" s="31"/>
      <c r="AX830" s="31"/>
      <c r="AY830" s="31"/>
      <c r="AZ830" s="31"/>
      <c r="BA830" s="31"/>
      <c r="BB830" s="31"/>
      <c r="BC830" s="31"/>
      <c r="BD830" s="31"/>
      <c r="BE830" s="31"/>
      <c r="BF830" s="31"/>
      <c r="BG830" s="31"/>
    </row>
    <row r="831" spans="12:59" ht="15.75">
      <c r="L831" s="2"/>
      <c r="M831" s="2"/>
      <c r="N831" s="2"/>
      <c r="O831" s="2"/>
      <c r="P831" s="31"/>
      <c r="Q831" s="2"/>
      <c r="R831" s="31"/>
      <c r="S831" s="2"/>
      <c r="T831" s="31"/>
      <c r="U831" s="31"/>
      <c r="V831" s="31"/>
      <c r="W831" s="31"/>
      <c r="X831" s="31"/>
      <c r="Y831" s="31"/>
      <c r="Z831" s="31"/>
      <c r="AA831" s="31"/>
      <c r="AB831" s="31"/>
      <c r="AC831" s="31"/>
      <c r="AD831" s="31"/>
      <c r="AE831" s="31"/>
      <c r="AF831" s="31"/>
      <c r="AG831" s="31"/>
      <c r="AH831" s="31"/>
      <c r="AI831" s="31"/>
      <c r="AJ831" s="31"/>
      <c r="AK831" s="31"/>
      <c r="AL831" s="31"/>
      <c r="AM831" s="31"/>
      <c r="AN831" s="31"/>
      <c r="AO831" s="31"/>
      <c r="AP831" s="31"/>
      <c r="AQ831" s="31"/>
      <c r="AR831" s="31"/>
      <c r="AS831" s="31"/>
      <c r="AT831" s="31"/>
      <c r="AU831" s="31"/>
      <c r="AV831" s="31"/>
      <c r="AW831" s="31"/>
      <c r="AX831" s="31"/>
      <c r="AY831" s="31"/>
      <c r="AZ831" s="31"/>
      <c r="BA831" s="31"/>
      <c r="BB831" s="31"/>
      <c r="BC831" s="31"/>
      <c r="BD831" s="31"/>
      <c r="BE831" s="31"/>
      <c r="BF831" s="31"/>
      <c r="BG831" s="31"/>
    </row>
    <row r="832" spans="12:59" ht="15.75">
      <c r="L832" s="2"/>
      <c r="M832" s="2"/>
      <c r="N832" s="2"/>
      <c r="O832" s="2"/>
      <c r="P832" s="31"/>
      <c r="Q832" s="2"/>
      <c r="R832" s="31"/>
      <c r="S832" s="2"/>
      <c r="T832" s="31"/>
      <c r="U832" s="31"/>
      <c r="V832" s="31"/>
      <c r="W832" s="31"/>
      <c r="X832" s="31"/>
      <c r="Y832" s="31"/>
      <c r="Z832" s="31"/>
      <c r="AA832" s="31"/>
      <c r="AB832" s="31"/>
      <c r="AC832" s="31"/>
      <c r="AD832" s="31"/>
      <c r="AE832" s="31"/>
      <c r="AF832" s="31"/>
      <c r="AG832" s="31"/>
      <c r="AH832" s="31"/>
      <c r="AI832" s="31"/>
      <c r="AJ832" s="31"/>
      <c r="AK832" s="31"/>
      <c r="AL832" s="31"/>
      <c r="AM832" s="31"/>
      <c r="AN832" s="31"/>
      <c r="AO832" s="31"/>
      <c r="AP832" s="31"/>
      <c r="AQ832" s="31"/>
      <c r="AR832" s="31"/>
      <c r="AS832" s="31"/>
      <c r="AT832" s="31"/>
      <c r="AU832" s="31"/>
      <c r="AV832" s="31"/>
      <c r="AW832" s="31"/>
      <c r="AX832" s="31"/>
      <c r="AY832" s="31"/>
      <c r="AZ832" s="31"/>
      <c r="BA832" s="31"/>
      <c r="BB832" s="31"/>
      <c r="BC832" s="31"/>
      <c r="BD832" s="31"/>
      <c r="BE832" s="31"/>
      <c r="BF832" s="31"/>
      <c r="BG832" s="31"/>
    </row>
    <row r="833" spans="12:59" ht="15.75">
      <c r="L833" s="2"/>
      <c r="M833" s="2"/>
      <c r="N833" s="2"/>
      <c r="O833" s="2"/>
      <c r="P833" s="31"/>
      <c r="Q833" s="2"/>
      <c r="R833" s="31"/>
      <c r="S833" s="2"/>
      <c r="T833" s="31"/>
      <c r="U833" s="31"/>
      <c r="V833" s="31"/>
      <c r="W833" s="31"/>
      <c r="X833" s="31"/>
      <c r="Y833" s="31"/>
      <c r="Z833" s="31"/>
      <c r="AA833" s="31"/>
      <c r="AB833" s="31"/>
      <c r="AC833" s="31"/>
      <c r="AD833" s="31"/>
      <c r="AE833" s="31"/>
      <c r="AF833" s="31"/>
      <c r="AG833" s="31"/>
      <c r="AH833" s="31"/>
      <c r="AI833" s="31"/>
      <c r="AJ833" s="31"/>
      <c r="AK833" s="31"/>
      <c r="AL833" s="31"/>
      <c r="AM833" s="31"/>
      <c r="AN833" s="31"/>
      <c r="AO833" s="31"/>
      <c r="AP833" s="31"/>
      <c r="AQ833" s="31"/>
      <c r="AR833" s="31"/>
      <c r="AS833" s="31"/>
      <c r="AT833" s="31"/>
      <c r="AU833" s="31"/>
      <c r="AV833" s="31"/>
      <c r="AW833" s="31"/>
      <c r="AX833" s="31"/>
      <c r="AY833" s="31"/>
      <c r="AZ833" s="31"/>
      <c r="BA833" s="31"/>
      <c r="BB833" s="31"/>
      <c r="BC833" s="31"/>
      <c r="BD833" s="31"/>
      <c r="BE833" s="31"/>
      <c r="BF833" s="31"/>
      <c r="BG833" s="31"/>
    </row>
    <row r="834" spans="12:59" ht="15.75">
      <c r="L834" s="2"/>
      <c r="M834" s="2"/>
      <c r="N834" s="2"/>
      <c r="O834" s="2"/>
      <c r="P834" s="31"/>
      <c r="Q834" s="2"/>
      <c r="R834" s="31"/>
      <c r="S834" s="2"/>
      <c r="T834" s="31"/>
      <c r="U834" s="31"/>
      <c r="V834" s="31"/>
      <c r="W834" s="31"/>
      <c r="X834" s="31"/>
      <c r="Y834" s="31"/>
      <c r="Z834" s="31"/>
      <c r="AA834" s="31"/>
      <c r="AB834" s="31"/>
      <c r="AC834" s="31"/>
      <c r="AD834" s="31"/>
      <c r="AE834" s="31"/>
      <c r="AF834" s="31"/>
      <c r="AG834" s="31"/>
      <c r="AH834" s="31"/>
      <c r="AI834" s="31"/>
      <c r="AJ834" s="31"/>
      <c r="AK834" s="31"/>
      <c r="AL834" s="31"/>
      <c r="AM834" s="31"/>
      <c r="AN834" s="31"/>
      <c r="AO834" s="31"/>
      <c r="AP834" s="31"/>
      <c r="AQ834" s="31"/>
      <c r="AR834" s="31"/>
      <c r="AS834" s="31"/>
      <c r="AT834" s="31"/>
      <c r="AU834" s="31"/>
      <c r="AV834" s="31"/>
      <c r="AW834" s="31"/>
      <c r="AX834" s="31"/>
      <c r="AY834" s="31"/>
      <c r="AZ834" s="31"/>
      <c r="BA834" s="31"/>
      <c r="BB834" s="31"/>
      <c r="BC834" s="31"/>
      <c r="BD834" s="31"/>
      <c r="BE834" s="31"/>
      <c r="BF834" s="31"/>
      <c r="BG834" s="31"/>
    </row>
    <row r="835" spans="12:59" ht="15.75">
      <c r="L835" s="2"/>
      <c r="M835" s="2"/>
      <c r="N835" s="2"/>
      <c r="O835" s="2"/>
      <c r="P835" s="31"/>
      <c r="Q835" s="2"/>
      <c r="R835" s="31"/>
      <c r="S835" s="2"/>
      <c r="T835" s="31"/>
      <c r="U835" s="31"/>
      <c r="V835" s="31"/>
      <c r="W835" s="31"/>
      <c r="X835" s="31"/>
      <c r="Y835" s="31"/>
      <c r="Z835" s="31"/>
      <c r="AA835" s="31"/>
      <c r="AB835" s="31"/>
      <c r="AC835" s="31"/>
      <c r="AD835" s="31"/>
      <c r="AE835" s="31"/>
      <c r="AF835" s="31"/>
      <c r="AG835" s="31"/>
      <c r="AH835" s="31"/>
      <c r="AI835" s="31"/>
      <c r="AJ835" s="31"/>
      <c r="AK835" s="31"/>
      <c r="AL835" s="31"/>
      <c r="AM835" s="31"/>
      <c r="AN835" s="31"/>
      <c r="AO835" s="31"/>
      <c r="AP835" s="31"/>
      <c r="AQ835" s="31"/>
      <c r="AR835" s="31"/>
      <c r="AS835" s="31"/>
      <c r="AT835" s="31"/>
      <c r="AU835" s="31"/>
      <c r="AV835" s="31"/>
      <c r="AW835" s="31"/>
      <c r="AX835" s="31"/>
      <c r="AY835" s="31"/>
      <c r="AZ835" s="31"/>
      <c r="BA835" s="31"/>
      <c r="BB835" s="31"/>
      <c r="BC835" s="31"/>
      <c r="BD835" s="31"/>
      <c r="BE835" s="31"/>
      <c r="BF835" s="31"/>
      <c r="BG835" s="31"/>
    </row>
    <row r="836" spans="12:59" ht="15.75">
      <c r="L836" s="2"/>
      <c r="M836" s="2"/>
      <c r="N836" s="2"/>
      <c r="O836" s="2"/>
      <c r="P836" s="31"/>
      <c r="Q836" s="2"/>
      <c r="R836" s="31"/>
      <c r="S836" s="2"/>
      <c r="T836" s="31"/>
      <c r="U836" s="31"/>
      <c r="V836" s="31"/>
      <c r="W836" s="31"/>
      <c r="X836" s="31"/>
      <c r="Y836" s="31"/>
      <c r="Z836" s="31"/>
      <c r="AA836" s="31"/>
      <c r="AB836" s="31"/>
      <c r="AC836" s="31"/>
      <c r="AD836" s="31"/>
      <c r="AE836" s="31"/>
      <c r="AF836" s="31"/>
      <c r="AG836" s="31"/>
      <c r="AH836" s="31"/>
      <c r="AI836" s="31"/>
      <c r="AJ836" s="31"/>
      <c r="AK836" s="31"/>
      <c r="AL836" s="31"/>
      <c r="AM836" s="31"/>
      <c r="AN836" s="31"/>
      <c r="AO836" s="31"/>
      <c r="AP836" s="31"/>
      <c r="AQ836" s="31"/>
      <c r="AR836" s="31"/>
      <c r="AS836" s="31"/>
      <c r="AT836" s="31"/>
      <c r="AU836" s="31"/>
      <c r="AV836" s="31"/>
      <c r="AW836" s="31"/>
      <c r="AX836" s="31"/>
      <c r="AY836" s="31"/>
      <c r="AZ836" s="31"/>
      <c r="BA836" s="31"/>
      <c r="BB836" s="31"/>
      <c r="BC836" s="31"/>
      <c r="BD836" s="31"/>
      <c r="BE836" s="31"/>
      <c r="BF836" s="31"/>
      <c r="BG836" s="31"/>
    </row>
    <row r="837" spans="12:59" ht="15.75">
      <c r="L837" s="2"/>
      <c r="M837" s="2"/>
      <c r="N837" s="2"/>
      <c r="O837" s="2"/>
      <c r="P837" s="31"/>
      <c r="Q837" s="2"/>
      <c r="R837" s="31"/>
      <c r="S837" s="2"/>
      <c r="T837" s="31"/>
      <c r="U837" s="31"/>
      <c r="V837" s="31"/>
      <c r="W837" s="31"/>
      <c r="X837" s="31"/>
      <c r="Y837" s="31"/>
      <c r="Z837" s="31"/>
      <c r="AA837" s="31"/>
      <c r="AB837" s="31"/>
      <c r="AC837" s="31"/>
      <c r="AD837" s="31"/>
      <c r="AE837" s="31"/>
      <c r="AF837" s="31"/>
      <c r="AG837" s="31"/>
      <c r="AH837" s="31"/>
      <c r="AI837" s="31"/>
      <c r="AJ837" s="31"/>
      <c r="AK837" s="31"/>
      <c r="AL837" s="31"/>
      <c r="AM837" s="31"/>
      <c r="AN837" s="31"/>
      <c r="AO837" s="31"/>
      <c r="AP837" s="31"/>
      <c r="AQ837" s="31"/>
      <c r="AR837" s="31"/>
      <c r="AS837" s="31"/>
      <c r="AT837" s="31"/>
      <c r="AU837" s="31"/>
      <c r="AV837" s="31"/>
      <c r="AW837" s="31"/>
      <c r="AX837" s="31"/>
      <c r="AY837" s="31"/>
      <c r="AZ837" s="31"/>
      <c r="BA837" s="31"/>
      <c r="BB837" s="31"/>
      <c r="BC837" s="31"/>
      <c r="BD837" s="31"/>
      <c r="BE837" s="31"/>
      <c r="BF837" s="31"/>
      <c r="BG837" s="31"/>
    </row>
    <row r="838" spans="12:59" ht="15.75">
      <c r="L838" s="2"/>
      <c r="M838" s="2"/>
      <c r="N838" s="2"/>
      <c r="O838" s="2"/>
      <c r="P838" s="31"/>
      <c r="Q838" s="2"/>
      <c r="R838" s="31"/>
      <c r="S838" s="2"/>
      <c r="T838" s="31"/>
      <c r="U838" s="31"/>
      <c r="V838" s="31"/>
      <c r="W838" s="31"/>
      <c r="X838" s="31"/>
      <c r="Y838" s="31"/>
      <c r="Z838" s="31"/>
      <c r="AA838" s="31"/>
      <c r="AB838" s="31"/>
      <c r="AC838" s="31"/>
      <c r="AD838" s="31"/>
      <c r="AE838" s="31"/>
      <c r="AF838" s="31"/>
      <c r="AG838" s="31"/>
      <c r="AH838" s="31"/>
      <c r="AI838" s="31"/>
      <c r="AJ838" s="31"/>
      <c r="AK838" s="31"/>
      <c r="AL838" s="31"/>
      <c r="AM838" s="31"/>
      <c r="AN838" s="31"/>
      <c r="AO838" s="31"/>
      <c r="AP838" s="31"/>
      <c r="AQ838" s="31"/>
      <c r="AR838" s="31"/>
      <c r="AS838" s="31"/>
      <c r="AT838" s="31"/>
      <c r="AU838" s="31"/>
      <c r="AV838" s="31"/>
      <c r="AW838" s="31"/>
      <c r="AX838" s="31"/>
      <c r="AY838" s="31"/>
      <c r="AZ838" s="31"/>
      <c r="BA838" s="31"/>
      <c r="BB838" s="31"/>
      <c r="BC838" s="31"/>
      <c r="BD838" s="31"/>
      <c r="BE838" s="31"/>
      <c r="BF838" s="31"/>
      <c r="BG838" s="31"/>
    </row>
    <row r="839" spans="12:59" ht="15.75">
      <c r="L839" s="2"/>
      <c r="M839" s="2"/>
      <c r="N839" s="2"/>
      <c r="O839" s="2"/>
      <c r="P839" s="31"/>
      <c r="Q839" s="2"/>
      <c r="R839" s="31"/>
      <c r="S839" s="2"/>
      <c r="T839" s="31"/>
      <c r="U839" s="31"/>
      <c r="V839" s="31"/>
      <c r="W839" s="31"/>
      <c r="X839" s="31"/>
      <c r="Y839" s="31"/>
      <c r="Z839" s="31"/>
      <c r="AA839" s="31"/>
      <c r="AB839" s="31"/>
      <c r="AC839" s="31"/>
      <c r="AD839" s="31"/>
      <c r="AE839" s="31"/>
      <c r="AF839" s="31"/>
      <c r="AG839" s="31"/>
      <c r="AH839" s="31"/>
      <c r="AI839" s="31"/>
      <c r="AJ839" s="31"/>
      <c r="AK839" s="31"/>
      <c r="AL839" s="31"/>
      <c r="AM839" s="31"/>
      <c r="AN839" s="31"/>
      <c r="AO839" s="31"/>
      <c r="AP839" s="31"/>
      <c r="AQ839" s="31"/>
      <c r="AR839" s="31"/>
      <c r="AS839" s="31"/>
      <c r="AT839" s="31"/>
      <c r="AU839" s="31"/>
      <c r="AV839" s="31"/>
      <c r="AW839" s="31"/>
      <c r="AX839" s="31"/>
      <c r="AY839" s="31"/>
      <c r="AZ839" s="31"/>
      <c r="BA839" s="31"/>
      <c r="BB839" s="31"/>
      <c r="BC839" s="31"/>
      <c r="BD839" s="31"/>
      <c r="BE839" s="31"/>
      <c r="BF839" s="31"/>
      <c r="BG839" s="31"/>
    </row>
  </sheetData>
  <mergeCells count="1">
    <mergeCell ref="A53:K55"/>
  </mergeCells>
  <printOptions/>
  <pageMargins left="0.8267716535433072" right="0.7480314960629921" top="0.984251968503937" bottom="0.984251968503937" header="0.5118110236220472" footer="0.5118110236220472"/>
  <pageSetup horizontalDpi="600" verticalDpi="600" orientation="portrait" paperSize="9" scale="70" r:id="rId1"/>
  <rowBreaks count="1" manualBreakCount="1">
    <brk id="55" max="10" man="1"/>
  </rowBreaks>
</worksheet>
</file>

<file path=xl/worksheets/sheet3.xml><?xml version="1.0" encoding="utf-8"?>
<worksheet xmlns="http://schemas.openxmlformats.org/spreadsheetml/2006/main" xmlns:r="http://schemas.openxmlformats.org/officeDocument/2006/relationships">
  <sheetPr>
    <tabColor indexed="26"/>
    <pageSetUpPr fitToPage="1"/>
  </sheetPr>
  <dimension ref="A1:BG75"/>
  <sheetViews>
    <sheetView showGridLines="0" view="pageBreakPreview" zoomScale="70" zoomScaleNormal="75" zoomScaleSheetLayoutView="70" zoomScalePageLayoutView="0" workbookViewId="0" topLeftCell="A1">
      <pane xSplit="4" ySplit="10" topLeftCell="E11" activePane="bottomRight" state="frozen"/>
      <selection pane="topLeft" activeCell="D67" sqref="D67"/>
      <selection pane="topRight" activeCell="D67" sqref="D67"/>
      <selection pane="bottomLeft" activeCell="D67" sqref="D67"/>
      <selection pane="bottomRight" activeCell="E15" sqref="E15"/>
    </sheetView>
  </sheetViews>
  <sheetFormatPr defaultColWidth="8.8515625" defaultRowHeight="12.75"/>
  <cols>
    <col min="1" max="1" width="20.7109375" style="1" customWidth="1"/>
    <col min="2" max="2" width="13.00390625" style="1" customWidth="1"/>
    <col min="3" max="3" width="8.8515625" style="1" customWidth="1"/>
    <col min="4" max="4" width="4.57421875" style="1" customWidth="1"/>
    <col min="5" max="5" width="16.57421875" style="242" bestFit="1" customWidth="1"/>
    <col min="6" max="6" width="2.7109375" style="45" customWidth="1"/>
    <col min="7" max="7" width="17.00390625" style="95" bestFit="1" customWidth="1"/>
    <col min="8" max="8" width="2.7109375" style="1" customWidth="1"/>
    <col min="9" max="9" width="16.57421875" style="237" bestFit="1" customWidth="1"/>
    <col min="10" max="10" width="2.7109375" style="1" customWidth="1"/>
    <col min="11" max="11" width="17.00390625" style="95" bestFit="1" customWidth="1"/>
    <col min="12" max="12" width="3.57421875" style="45" customWidth="1"/>
    <col min="13" max="13" width="20.7109375" style="45" hidden="1" customWidth="1"/>
    <col min="14" max="14" width="2.7109375" style="45" hidden="1" customWidth="1"/>
    <col min="15" max="15" width="20.7109375" style="45" hidden="1" customWidth="1"/>
    <col min="16" max="16" width="2.7109375" style="1" hidden="1" customWidth="1"/>
    <col min="17" max="17" width="21.28125" style="45" hidden="1" customWidth="1"/>
    <col min="18" max="18" width="2.7109375" style="1" hidden="1" customWidth="1"/>
    <col min="19" max="19" width="21.28125" style="45" hidden="1" customWidth="1"/>
    <col min="20" max="20" width="3.421875" style="1" hidden="1" customWidth="1"/>
    <col min="21" max="21" width="20.7109375" style="1" hidden="1" customWidth="1"/>
    <col min="22" max="22" width="6.7109375" style="1" hidden="1" customWidth="1"/>
    <col min="23" max="23" width="17.421875" style="1" hidden="1" customWidth="1"/>
    <col min="24" max="24" width="8.140625" style="1" customWidth="1"/>
    <col min="25" max="25" width="17.421875" style="1" customWidth="1"/>
    <col min="26" max="26" width="8.140625" style="1" customWidth="1"/>
    <col min="27" max="27" width="17.421875" style="1" customWidth="1"/>
    <col min="28" max="28" width="8.140625" style="1" customWidth="1"/>
    <col min="29" max="29" width="17.7109375" style="1" bestFit="1" customWidth="1"/>
    <col min="30" max="30" width="5.7109375" style="1" customWidth="1"/>
    <col min="31" max="31" width="16.421875" style="1" bestFit="1" customWidth="1"/>
    <col min="32" max="32" width="3.8515625" style="1" customWidth="1"/>
    <col min="33" max="33" width="16.421875" style="1" bestFit="1" customWidth="1"/>
    <col min="34" max="34" width="4.140625" style="1" customWidth="1"/>
    <col min="35" max="35" width="15.7109375" style="1" customWidth="1"/>
    <col min="36" max="36" width="4.140625" style="1" customWidth="1"/>
    <col min="37" max="37" width="17.57421875" style="1" customWidth="1"/>
    <col min="38" max="38" width="4.140625" style="1" customWidth="1"/>
    <col min="39" max="39" width="15.57421875" style="1" customWidth="1"/>
    <col min="40" max="40" width="4.140625" style="1" customWidth="1"/>
    <col min="41" max="41" width="15.57421875" style="1" customWidth="1"/>
    <col min="42" max="42" width="4.140625" style="1" customWidth="1"/>
    <col min="43" max="43" width="8.8515625" style="1" customWidth="1"/>
    <col min="44" max="44" width="17.8515625" style="1" customWidth="1"/>
    <col min="45" max="16384" width="8.8515625" style="1" customWidth="1"/>
  </cols>
  <sheetData>
    <row r="1" ht="20.25" customHeight="1">
      <c r="A1" s="16" t="s">
        <v>0</v>
      </c>
    </row>
    <row r="2" ht="15.75">
      <c r="A2" s="16" t="s">
        <v>203</v>
      </c>
    </row>
    <row r="3" ht="15.75">
      <c r="A3" s="84"/>
    </row>
    <row r="4" spans="1:28" ht="15.75">
      <c r="A4" s="32" t="s">
        <v>55</v>
      </c>
      <c r="W4" s="66"/>
      <c r="X4" s="66"/>
      <c r="Y4" s="66"/>
      <c r="Z4" s="66"/>
      <c r="AA4" s="66"/>
      <c r="AB4" s="66"/>
    </row>
    <row r="5" spans="1:28" ht="15.75">
      <c r="A5" s="32"/>
      <c r="W5" s="66"/>
      <c r="X5" s="66"/>
      <c r="Y5" s="66"/>
      <c r="Z5" s="66"/>
      <c r="AA5" s="66"/>
      <c r="AB5" s="66"/>
    </row>
    <row r="6" spans="1:28" ht="15.75">
      <c r="A6" s="32"/>
      <c r="W6" s="66"/>
      <c r="X6" s="66"/>
      <c r="Y6" s="66"/>
      <c r="Z6" s="66"/>
      <c r="AA6" s="66"/>
      <c r="AB6" s="66"/>
    </row>
    <row r="7" spans="4:44" ht="15.75">
      <c r="D7" s="22"/>
      <c r="E7" s="243" t="s">
        <v>1</v>
      </c>
      <c r="F7" s="3"/>
      <c r="G7" s="94" t="s">
        <v>1</v>
      </c>
      <c r="I7" s="238" t="s">
        <v>1</v>
      </c>
      <c r="K7" s="94" t="s">
        <v>1</v>
      </c>
      <c r="L7" s="3"/>
      <c r="M7" s="3" t="s">
        <v>1</v>
      </c>
      <c r="N7" s="3"/>
      <c r="O7" s="3" t="s">
        <v>1</v>
      </c>
      <c r="Q7" s="3" t="s">
        <v>1</v>
      </c>
      <c r="S7" s="3" t="s">
        <v>1</v>
      </c>
      <c r="AR7" s="45" t="s">
        <v>83</v>
      </c>
    </row>
    <row r="8" spans="4:44" ht="15.75" customHeight="1">
      <c r="D8" s="85"/>
      <c r="E8" s="2" t="s">
        <v>36</v>
      </c>
      <c r="F8" s="2"/>
      <c r="G8" s="2" t="s">
        <v>36</v>
      </c>
      <c r="H8" s="85"/>
      <c r="I8" s="45" t="s">
        <v>2</v>
      </c>
      <c r="J8" s="61"/>
      <c r="K8" s="45" t="s">
        <v>2</v>
      </c>
      <c r="L8" s="110"/>
      <c r="M8" s="2" t="s">
        <v>36</v>
      </c>
      <c r="N8" s="2"/>
      <c r="O8" s="2" t="s">
        <v>36</v>
      </c>
      <c r="P8" s="2"/>
      <c r="Q8" s="45" t="s">
        <v>2</v>
      </c>
      <c r="R8" s="61"/>
      <c r="S8" s="45" t="s">
        <v>2</v>
      </c>
      <c r="U8" s="1" t="s">
        <v>66</v>
      </c>
      <c r="W8" s="1" t="s">
        <v>65</v>
      </c>
      <c r="Y8" s="9" t="s">
        <v>79</v>
      </c>
      <c r="Z8" s="9"/>
      <c r="AA8" s="9" t="s">
        <v>79</v>
      </c>
      <c r="AB8" s="9"/>
      <c r="AC8" s="9" t="s">
        <v>79</v>
      </c>
      <c r="AE8" s="9" t="s">
        <v>79</v>
      </c>
      <c r="AG8" s="9" t="s">
        <v>79</v>
      </c>
      <c r="AI8" s="1" t="s">
        <v>66</v>
      </c>
      <c r="AK8" s="1" t="s">
        <v>66</v>
      </c>
      <c r="AM8" s="1" t="s">
        <v>2</v>
      </c>
      <c r="AO8" s="1" t="s">
        <v>2</v>
      </c>
      <c r="AR8" s="2" t="s">
        <v>36</v>
      </c>
    </row>
    <row r="9" spans="4:44" ht="15.75" customHeight="1">
      <c r="D9" s="22"/>
      <c r="E9" s="251" t="s">
        <v>204</v>
      </c>
      <c r="F9" s="64"/>
      <c r="G9" s="236" t="s">
        <v>71</v>
      </c>
      <c r="H9" s="64"/>
      <c r="I9" s="96" t="str">
        <f>E9</f>
        <v>31-Dec-2011</v>
      </c>
      <c r="J9" s="109"/>
      <c r="K9" s="96" t="str">
        <f>G9</f>
        <v>31-Dec-2010</v>
      </c>
      <c r="L9" s="111"/>
      <c r="M9" s="65" t="s">
        <v>71</v>
      </c>
      <c r="N9" s="64"/>
      <c r="O9" s="65" t="s">
        <v>53</v>
      </c>
      <c r="P9" s="64"/>
      <c r="Q9" s="64" t="str">
        <f>M9</f>
        <v>31-Dec-2010</v>
      </c>
      <c r="R9" s="61"/>
      <c r="S9" s="64" t="str">
        <f>O9</f>
        <v>31-Dec-2009</v>
      </c>
      <c r="U9" s="3" t="s">
        <v>70</v>
      </c>
      <c r="W9" s="3" t="s">
        <v>70</v>
      </c>
      <c r="X9" s="3"/>
      <c r="Y9" s="1" t="s">
        <v>36</v>
      </c>
      <c r="AA9" s="1" t="s">
        <v>36</v>
      </c>
      <c r="AC9" s="1" t="s">
        <v>74</v>
      </c>
      <c r="AE9" s="1" t="s">
        <v>70</v>
      </c>
      <c r="AG9" s="1" t="s">
        <v>80</v>
      </c>
      <c r="AI9" s="3" t="s">
        <v>70</v>
      </c>
      <c r="AK9" s="3" t="s">
        <v>74</v>
      </c>
      <c r="AL9" s="3"/>
      <c r="AM9" s="307">
        <v>40451</v>
      </c>
      <c r="AN9" s="3"/>
      <c r="AO9" s="307">
        <v>40816</v>
      </c>
      <c r="AP9" s="3"/>
      <c r="AR9" s="65" t="s">
        <v>82</v>
      </c>
    </row>
    <row r="10" spans="4:44" ht="15.75">
      <c r="D10" s="22"/>
      <c r="E10" s="65" t="s">
        <v>8</v>
      </c>
      <c r="F10" s="64"/>
      <c r="G10" s="114" t="s">
        <v>8</v>
      </c>
      <c r="H10" s="64"/>
      <c r="I10" s="114" t="s">
        <v>8</v>
      </c>
      <c r="J10" s="94"/>
      <c r="K10" s="114" t="s">
        <v>8</v>
      </c>
      <c r="L10" s="112"/>
      <c r="M10" s="63" t="s">
        <v>8</v>
      </c>
      <c r="N10" s="64"/>
      <c r="O10" s="63" t="s">
        <v>8</v>
      </c>
      <c r="P10" s="64"/>
      <c r="Q10" s="63" t="s">
        <v>8</v>
      </c>
      <c r="R10" s="3"/>
      <c r="S10" s="63" t="s">
        <v>8</v>
      </c>
      <c r="U10" s="80" t="s">
        <v>72</v>
      </c>
      <c r="W10" s="80" t="s">
        <v>73</v>
      </c>
      <c r="X10" s="80"/>
      <c r="Y10" s="80" t="s">
        <v>88</v>
      </c>
      <c r="Z10" s="80"/>
      <c r="AA10" s="80" t="s">
        <v>195</v>
      </c>
      <c r="AB10" s="80"/>
      <c r="AC10" s="80" t="s">
        <v>71</v>
      </c>
      <c r="AE10" s="80" t="s">
        <v>72</v>
      </c>
      <c r="AG10" s="80" t="s">
        <v>81</v>
      </c>
      <c r="AI10" s="80" t="s">
        <v>72</v>
      </c>
      <c r="AK10" s="80" t="s">
        <v>71</v>
      </c>
      <c r="AL10" s="80"/>
      <c r="AM10" s="80" t="s">
        <v>8</v>
      </c>
      <c r="AN10" s="80"/>
      <c r="AO10" s="80" t="s">
        <v>8</v>
      </c>
      <c r="AP10" s="80"/>
      <c r="AR10" s="63" t="s">
        <v>8</v>
      </c>
    </row>
    <row r="11" spans="4:44" ht="15.75">
      <c r="D11" s="22"/>
      <c r="E11" s="57"/>
      <c r="F11" s="57"/>
      <c r="G11" s="97"/>
      <c r="H11" s="58"/>
      <c r="I11" s="97"/>
      <c r="J11" s="31"/>
      <c r="K11" s="97"/>
      <c r="L11" s="57"/>
      <c r="M11" s="57"/>
      <c r="N11" s="57"/>
      <c r="O11" s="57"/>
      <c r="P11" s="58"/>
      <c r="Q11" s="57"/>
      <c r="S11" s="57"/>
      <c r="U11" s="82" t="s">
        <v>77</v>
      </c>
      <c r="W11" s="82" t="s">
        <v>78</v>
      </c>
      <c r="X11" s="82"/>
      <c r="Y11" s="82"/>
      <c r="Z11" s="82"/>
      <c r="AA11" s="82"/>
      <c r="AB11" s="82"/>
      <c r="AI11" s="82"/>
      <c r="AK11" s="82" t="s">
        <v>77</v>
      </c>
      <c r="AL11" s="82"/>
      <c r="AM11" s="82" t="s">
        <v>77</v>
      </c>
      <c r="AN11" s="82"/>
      <c r="AO11" s="82" t="s">
        <v>77</v>
      </c>
      <c r="AP11" s="82"/>
      <c r="AR11" s="82" t="s">
        <v>77</v>
      </c>
    </row>
    <row r="12" spans="1:28" s="38" customFormat="1" ht="15.75">
      <c r="A12" s="76" t="s">
        <v>3</v>
      </c>
      <c r="D12" s="39"/>
      <c r="E12" s="69"/>
      <c r="F12" s="40"/>
      <c r="G12" s="98"/>
      <c r="I12" s="98"/>
      <c r="K12" s="234"/>
      <c r="L12" s="40"/>
      <c r="M12" s="69"/>
      <c r="N12" s="40"/>
      <c r="O12" s="41"/>
      <c r="Q12" s="41"/>
      <c r="S12" s="40"/>
      <c r="U12" s="40"/>
      <c r="W12" s="86"/>
      <c r="X12" s="86"/>
      <c r="Y12" s="86"/>
      <c r="Z12" s="86"/>
      <c r="AA12" s="86"/>
      <c r="AB12" s="86"/>
    </row>
    <row r="13" spans="1:28" s="38" customFormat="1" ht="15.75">
      <c r="A13" s="76"/>
      <c r="D13" s="39"/>
      <c r="E13" s="69"/>
      <c r="F13" s="40"/>
      <c r="G13" s="98"/>
      <c r="I13" s="98"/>
      <c r="K13" s="234"/>
      <c r="L13" s="40"/>
      <c r="M13" s="69"/>
      <c r="N13" s="40"/>
      <c r="O13" s="41"/>
      <c r="Q13" s="41"/>
      <c r="S13" s="40"/>
      <c r="U13" s="40"/>
      <c r="W13" s="86"/>
      <c r="X13" s="86"/>
      <c r="Y13" s="86"/>
      <c r="Z13" s="86"/>
      <c r="AA13" s="86"/>
      <c r="AB13" s="86"/>
    </row>
    <row r="14" spans="1:44" ht="15.75">
      <c r="A14" s="1" t="s">
        <v>4</v>
      </c>
      <c r="D14" s="20"/>
      <c r="E14" s="5">
        <f>+I14-AO14</f>
        <v>55646211</v>
      </c>
      <c r="F14" s="5"/>
      <c r="G14" s="99">
        <f>+K14-AM14</f>
        <v>8947427</v>
      </c>
      <c r="I14" s="99">
        <f>'[9]PL'!$L$18-AA14</f>
        <v>77174690</v>
      </c>
      <c r="K14" s="99">
        <f>+AK14</f>
        <v>31732821</v>
      </c>
      <c r="L14" s="5"/>
      <c r="M14" s="5">
        <f>+Q14-U14</f>
        <v>9005827</v>
      </c>
      <c r="N14" s="5"/>
      <c r="O14" s="5" t="e">
        <f>+S14-W14</f>
        <v>#REF!</v>
      </c>
      <c r="Q14" s="5">
        <f>+'[3]PL'!$L$18-AC14</f>
        <v>31732821</v>
      </c>
      <c r="S14" s="5" t="e">
        <f>53745911-#REF!</f>
        <v>#REF!</v>
      </c>
      <c r="U14" s="5">
        <f>40241294-AE14</f>
        <v>22726994</v>
      </c>
      <c r="W14" s="24" t="e">
        <f>39637047-#REF!</f>
        <v>#REF!</v>
      </c>
      <c r="X14" s="24"/>
      <c r="Y14" s="24">
        <v>6161990</v>
      </c>
      <c r="Z14" s="24"/>
      <c r="AA14" s="24">
        <v>6161990</v>
      </c>
      <c r="AB14" s="24"/>
      <c r="AC14" s="24">
        <f>22347810-43942</f>
        <v>22303868</v>
      </c>
      <c r="AE14" s="24">
        <f>17546090-31790</f>
        <v>17514300</v>
      </c>
      <c r="AG14" s="24">
        <f>11087414-25096</f>
        <v>11062318</v>
      </c>
      <c r="AI14" s="24">
        <f>+'[8]Condensed IS'!$I$14+58400</f>
        <v>40299694</v>
      </c>
      <c r="AK14" s="66">
        <v>31732821</v>
      </c>
      <c r="AL14" s="66"/>
      <c r="AM14" s="66">
        <v>22785394</v>
      </c>
      <c r="AN14" s="66"/>
      <c r="AO14" s="66">
        <v>21528479</v>
      </c>
      <c r="AP14" s="66"/>
      <c r="AR14" s="66">
        <f>U14-AK14</f>
        <v>-9005827</v>
      </c>
    </row>
    <row r="15" spans="4:35" ht="15.75">
      <c r="D15" s="20"/>
      <c r="E15" s="5"/>
      <c r="F15" s="5"/>
      <c r="G15" s="99"/>
      <c r="I15" s="99"/>
      <c r="K15" s="99"/>
      <c r="L15" s="5"/>
      <c r="M15" s="5"/>
      <c r="N15" s="5"/>
      <c r="O15" s="5"/>
      <c r="Q15" s="5"/>
      <c r="S15" s="5"/>
      <c r="U15" s="5"/>
      <c r="W15" s="24"/>
      <c r="X15" s="24"/>
      <c r="Y15" s="24"/>
      <c r="Z15" s="24"/>
      <c r="AA15" s="24"/>
      <c r="AB15" s="24"/>
      <c r="AI15" s="24"/>
    </row>
    <row r="16" spans="1:59" ht="15.75">
      <c r="A16" s="1" t="s">
        <v>121</v>
      </c>
      <c r="D16" s="20"/>
      <c r="E16" s="5">
        <f>+I16-AO16</f>
        <v>15034</v>
      </c>
      <c r="F16" s="5"/>
      <c r="G16" s="99">
        <f>+K16-AM16</f>
        <v>24457</v>
      </c>
      <c r="H16" s="24"/>
      <c r="I16" s="99">
        <f>+'[9]PL'!$L$21-AA16</f>
        <v>82618</v>
      </c>
      <c r="J16" s="24"/>
      <c r="K16" s="99">
        <f>+AK16</f>
        <v>107831</v>
      </c>
      <c r="L16" s="5"/>
      <c r="M16" s="5"/>
      <c r="N16" s="5"/>
      <c r="O16" s="5"/>
      <c r="P16" s="24"/>
      <c r="Q16" s="5"/>
      <c r="R16" s="24"/>
      <c r="S16" s="5"/>
      <c r="T16" s="24"/>
      <c r="U16" s="5"/>
      <c r="V16" s="24"/>
      <c r="W16" s="24"/>
      <c r="X16" s="24"/>
      <c r="Y16" s="24"/>
      <c r="Z16" s="24"/>
      <c r="AA16" s="24"/>
      <c r="AB16" s="24"/>
      <c r="AC16" s="24"/>
      <c r="AD16" s="24"/>
      <c r="AE16" s="24"/>
      <c r="AF16" s="24"/>
      <c r="AG16" s="24"/>
      <c r="AH16" s="24"/>
      <c r="AI16" s="24"/>
      <c r="AJ16" s="24"/>
      <c r="AK16" s="24">
        <v>107831</v>
      </c>
      <c r="AL16" s="24"/>
      <c r="AM16" s="24">
        <v>83374</v>
      </c>
      <c r="AN16" s="24"/>
      <c r="AO16" s="24">
        <v>67584</v>
      </c>
      <c r="AP16" s="24"/>
      <c r="AQ16" s="24"/>
      <c r="AR16" s="24"/>
      <c r="AS16" s="24"/>
      <c r="AT16" s="24"/>
      <c r="AU16" s="24"/>
      <c r="AV16" s="24"/>
      <c r="AW16" s="24"/>
      <c r="AX16" s="24"/>
      <c r="AY16" s="24"/>
      <c r="AZ16" s="24"/>
      <c r="BA16" s="24"/>
      <c r="BB16" s="24"/>
      <c r="BC16" s="24"/>
      <c r="BD16" s="24"/>
      <c r="BE16" s="24"/>
      <c r="BF16" s="24"/>
      <c r="BG16" s="24"/>
    </row>
    <row r="17" spans="4:59" ht="15.75">
      <c r="D17" s="20"/>
      <c r="E17" s="5"/>
      <c r="F17" s="5"/>
      <c r="G17" s="99"/>
      <c r="H17" s="24"/>
      <c r="I17" s="99"/>
      <c r="J17" s="24"/>
      <c r="K17" s="99"/>
      <c r="L17" s="5"/>
      <c r="M17" s="5"/>
      <c r="N17" s="5"/>
      <c r="O17" s="5"/>
      <c r="P17" s="24"/>
      <c r="Q17" s="5"/>
      <c r="R17" s="24"/>
      <c r="S17" s="5"/>
      <c r="T17" s="24"/>
      <c r="U17" s="5"/>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row>
    <row r="18" spans="1:59" ht="15.75">
      <c r="A18" s="1" t="s">
        <v>6</v>
      </c>
      <c r="D18" s="20"/>
      <c r="E18" s="5">
        <f>+I18-AO18</f>
        <v>11368452</v>
      </c>
      <c r="F18" s="5"/>
      <c r="G18" s="99">
        <f>+K18-AM18</f>
        <v>292739506</v>
      </c>
      <c r="H18" s="24"/>
      <c r="I18" s="99">
        <f>+'[9]PL'!$L$43-AA17-I16</f>
        <v>16063546</v>
      </c>
      <c r="J18" s="24"/>
      <c r="K18" s="99">
        <f>+AK18</f>
        <v>293218842</v>
      </c>
      <c r="L18" s="5"/>
      <c r="M18" s="5"/>
      <c r="N18" s="5"/>
      <c r="O18" s="5"/>
      <c r="P18" s="24"/>
      <c r="Q18" s="5"/>
      <c r="R18" s="24"/>
      <c r="S18" s="5"/>
      <c r="T18" s="24"/>
      <c r="U18" s="5"/>
      <c r="V18" s="24"/>
      <c r="W18" s="24"/>
      <c r="X18" s="24"/>
      <c r="Y18" s="24"/>
      <c r="Z18" s="24"/>
      <c r="AA18" s="24"/>
      <c r="AB18" s="24"/>
      <c r="AC18" s="24"/>
      <c r="AD18" s="24"/>
      <c r="AE18" s="24"/>
      <c r="AF18" s="24"/>
      <c r="AG18" s="24"/>
      <c r="AH18" s="24"/>
      <c r="AI18" s="24"/>
      <c r="AJ18" s="24"/>
      <c r="AK18" s="24">
        <f>291034911+1150655+1033276</f>
        <v>293218842</v>
      </c>
      <c r="AL18" s="24"/>
      <c r="AM18" s="24">
        <f>562710-AM16</f>
        <v>479336</v>
      </c>
      <c r="AN18" s="24"/>
      <c r="AO18" s="24">
        <f>4762678-AO16</f>
        <v>4695094</v>
      </c>
      <c r="AP18" s="24"/>
      <c r="AQ18" s="24"/>
      <c r="AR18" s="24"/>
      <c r="AS18" s="24"/>
      <c r="AT18" s="24"/>
      <c r="AU18" s="24"/>
      <c r="AV18" s="24"/>
      <c r="AW18" s="24"/>
      <c r="AX18" s="24"/>
      <c r="AY18" s="24"/>
      <c r="AZ18" s="24"/>
      <c r="BA18" s="24"/>
      <c r="BB18" s="24"/>
      <c r="BC18" s="24"/>
      <c r="BD18" s="24"/>
      <c r="BE18" s="24"/>
      <c r="BF18" s="24"/>
      <c r="BG18" s="24"/>
    </row>
    <row r="19" spans="4:59" ht="15.75">
      <c r="D19" s="20"/>
      <c r="E19" s="5"/>
      <c r="F19" s="5"/>
      <c r="G19" s="99"/>
      <c r="H19" s="24"/>
      <c r="I19" s="99"/>
      <c r="J19" s="24"/>
      <c r="K19" s="99"/>
      <c r="L19" s="5"/>
      <c r="M19" s="5"/>
      <c r="N19" s="5"/>
      <c r="O19" s="5"/>
      <c r="P19" s="24"/>
      <c r="Q19" s="5"/>
      <c r="R19" s="24"/>
      <c r="S19" s="5"/>
      <c r="T19" s="24"/>
      <c r="U19" s="5"/>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row>
    <row r="20" spans="1:59" ht="15.75">
      <c r="A20" s="1" t="s">
        <v>210</v>
      </c>
      <c r="D20" s="20"/>
      <c r="E20" s="5">
        <f>+I20-AO20</f>
        <v>720586</v>
      </c>
      <c r="F20" s="5"/>
      <c r="G20" s="99">
        <f>+K20-AM20</f>
        <v>-464603</v>
      </c>
      <c r="H20" s="24"/>
      <c r="I20" s="99">
        <f>+'[9]PL'!$L$97-AA20</f>
        <v>16617</v>
      </c>
      <c r="J20" s="24"/>
      <c r="K20" s="99">
        <f>+AK20</f>
        <v>-2424320</v>
      </c>
      <c r="L20" s="5"/>
      <c r="M20" s="5"/>
      <c r="N20" s="5"/>
      <c r="O20" s="5"/>
      <c r="P20" s="24"/>
      <c r="Q20" s="5"/>
      <c r="R20" s="24"/>
      <c r="S20" s="5"/>
      <c r="T20" s="24"/>
      <c r="U20" s="5"/>
      <c r="V20" s="24"/>
      <c r="W20" s="24"/>
      <c r="X20" s="24"/>
      <c r="Y20" s="24"/>
      <c r="Z20" s="24"/>
      <c r="AA20" s="24">
        <v>-16617</v>
      </c>
      <c r="AB20" s="24"/>
      <c r="AC20" s="24"/>
      <c r="AD20" s="24"/>
      <c r="AE20" s="24"/>
      <c r="AF20" s="24"/>
      <c r="AG20" s="24"/>
      <c r="AH20" s="24"/>
      <c r="AI20" s="24"/>
      <c r="AJ20" s="24"/>
      <c r="AK20" s="24">
        <v>-2424320</v>
      </c>
      <c r="AL20" s="24"/>
      <c r="AM20" s="24">
        <f>-1987076+27359</f>
        <v>-1959717</v>
      </c>
      <c r="AN20" s="24"/>
      <c r="AO20" s="24">
        <f>-720586+16617</f>
        <v>-703969</v>
      </c>
      <c r="AP20" s="24"/>
      <c r="AQ20" s="24"/>
      <c r="AR20" s="24"/>
      <c r="AS20" s="24"/>
      <c r="AT20" s="24"/>
      <c r="AU20" s="24"/>
      <c r="AV20" s="24"/>
      <c r="AW20" s="24"/>
      <c r="AX20" s="24"/>
      <c r="AY20" s="24"/>
      <c r="AZ20" s="24"/>
      <c r="BA20" s="24"/>
      <c r="BB20" s="24"/>
      <c r="BC20" s="24"/>
      <c r="BD20" s="24"/>
      <c r="BE20" s="24"/>
      <c r="BF20" s="24"/>
      <c r="BG20" s="24"/>
    </row>
    <row r="21" spans="4:59" ht="15.75">
      <c r="D21" s="20"/>
      <c r="E21" s="5"/>
      <c r="F21" s="5"/>
      <c r="G21" s="99"/>
      <c r="H21" s="24"/>
      <c r="I21" s="99"/>
      <c r="J21" s="24"/>
      <c r="K21" s="99"/>
      <c r="L21" s="5"/>
      <c r="M21" s="5"/>
      <c r="N21" s="5"/>
      <c r="O21" s="5"/>
      <c r="P21" s="24"/>
      <c r="Q21" s="5"/>
      <c r="R21" s="24"/>
      <c r="S21" s="5"/>
      <c r="T21" s="24"/>
      <c r="U21" s="5"/>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row>
    <row r="22" spans="1:59" ht="15.75">
      <c r="A22" s="1" t="s">
        <v>209</v>
      </c>
      <c r="D22" s="20"/>
      <c r="E22" s="5">
        <f>+I22-AO22</f>
        <v>-174587</v>
      </c>
      <c r="F22" s="5"/>
      <c r="G22" s="99">
        <f>+K22-AM22</f>
        <v>-198966</v>
      </c>
      <c r="H22" s="24"/>
      <c r="I22" s="99">
        <f>+'[9]PL'!$L$61+'[9]PL'!$L$68-AA22</f>
        <v>-714149</v>
      </c>
      <c r="J22" s="24"/>
      <c r="K22" s="99">
        <f>+AK22</f>
        <v>-694863</v>
      </c>
      <c r="L22" s="5"/>
      <c r="M22" s="5"/>
      <c r="N22" s="5"/>
      <c r="O22" s="5"/>
      <c r="P22" s="24"/>
      <c r="Q22" s="5"/>
      <c r="R22" s="24"/>
      <c r="S22" s="5"/>
      <c r="T22" s="24"/>
      <c r="U22" s="5"/>
      <c r="V22" s="24"/>
      <c r="W22" s="24"/>
      <c r="X22" s="24"/>
      <c r="Y22" s="24"/>
      <c r="Z22" s="24"/>
      <c r="AA22" s="24">
        <v>-91305</v>
      </c>
      <c r="AB22" s="24"/>
      <c r="AC22" s="24"/>
      <c r="AD22" s="24"/>
      <c r="AE22" s="24"/>
      <c r="AF22" s="24"/>
      <c r="AG22" s="24"/>
      <c r="AH22" s="24"/>
      <c r="AI22" s="24"/>
      <c r="AJ22" s="24"/>
      <c r="AK22" s="24">
        <v>-694863</v>
      </c>
      <c r="AL22" s="24"/>
      <c r="AM22" s="24">
        <f>-658291+237073-74679</f>
        <v>-495897</v>
      </c>
      <c r="AN22" s="24"/>
      <c r="AO22" s="24">
        <f>-556188-74679+91305</f>
        <v>-539562</v>
      </c>
      <c r="AP22" s="24"/>
      <c r="AQ22" s="24"/>
      <c r="AR22" s="24"/>
      <c r="AS22" s="24"/>
      <c r="AT22" s="24"/>
      <c r="AU22" s="24"/>
      <c r="AV22" s="24"/>
      <c r="AW22" s="24"/>
      <c r="AX22" s="24"/>
      <c r="AY22" s="24"/>
      <c r="AZ22" s="24"/>
      <c r="BA22" s="24"/>
      <c r="BB22" s="24"/>
      <c r="BC22" s="24"/>
      <c r="BD22" s="24"/>
      <c r="BE22" s="24"/>
      <c r="BF22" s="24"/>
      <c r="BG22" s="24"/>
    </row>
    <row r="23" spans="4:59" ht="15.75">
      <c r="D23" s="20"/>
      <c r="E23" s="5"/>
      <c r="F23" s="5"/>
      <c r="G23" s="99"/>
      <c r="H23" s="24"/>
      <c r="I23" s="99"/>
      <c r="J23" s="24"/>
      <c r="K23" s="99"/>
      <c r="L23" s="5"/>
      <c r="M23" s="5"/>
      <c r="N23" s="5"/>
      <c r="O23" s="5"/>
      <c r="P23" s="24"/>
      <c r="Q23" s="5"/>
      <c r="R23" s="24"/>
      <c r="S23" s="5"/>
      <c r="T23" s="24"/>
      <c r="U23" s="5"/>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row>
    <row r="24" spans="1:59" ht="15.75">
      <c r="A24" s="1" t="s">
        <v>211</v>
      </c>
      <c r="D24" s="20"/>
      <c r="E24" s="5">
        <f>+I24-AO24</f>
        <v>-5614054</v>
      </c>
      <c r="F24" s="5"/>
      <c r="G24" s="99">
        <f>+K24-AM24</f>
        <v>-274116926</v>
      </c>
      <c r="H24" s="24"/>
      <c r="I24" s="99">
        <f>'[9]PL'!$L$52+'[9]PL'!$Q$59</f>
        <v>-10617617</v>
      </c>
      <c r="J24" s="24"/>
      <c r="K24" s="99">
        <f>+AK24</f>
        <v>-275215326</v>
      </c>
      <c r="L24" s="5"/>
      <c r="M24" s="5"/>
      <c r="N24" s="5"/>
      <c r="O24" s="5"/>
      <c r="P24" s="24"/>
      <c r="Q24" s="5"/>
      <c r="R24" s="24"/>
      <c r="S24" s="5"/>
      <c r="T24" s="24"/>
      <c r="U24" s="5"/>
      <c r="V24" s="24"/>
      <c r="W24" s="24"/>
      <c r="X24" s="24"/>
      <c r="Y24" s="24"/>
      <c r="Z24" s="24"/>
      <c r="AA24" s="24"/>
      <c r="AB24" s="24"/>
      <c r="AC24" s="24"/>
      <c r="AD24" s="24"/>
      <c r="AE24" s="24"/>
      <c r="AF24" s="24"/>
      <c r="AG24" s="24"/>
      <c r="AH24" s="24"/>
      <c r="AI24" s="24"/>
      <c r="AJ24" s="24"/>
      <c r="AK24" s="24">
        <f>-3239380-86841-1935068-269954037</f>
        <v>-275215326</v>
      </c>
      <c r="AL24" s="24"/>
      <c r="AM24" s="24">
        <f>-43074-1000000-55326</f>
        <v>-1098400</v>
      </c>
      <c r="AN24" s="24"/>
      <c r="AO24" s="24">
        <f>-5000000-3563</f>
        <v>-5003563</v>
      </c>
      <c r="AP24" s="24"/>
      <c r="AQ24" s="24"/>
      <c r="AR24" s="24"/>
      <c r="AS24" s="24"/>
      <c r="AT24" s="24"/>
      <c r="AU24" s="24"/>
      <c r="AV24" s="24"/>
      <c r="AW24" s="24"/>
      <c r="AX24" s="24"/>
      <c r="AY24" s="24"/>
      <c r="AZ24" s="24"/>
      <c r="BA24" s="24"/>
      <c r="BB24" s="24"/>
      <c r="BC24" s="24"/>
      <c r="BD24" s="24"/>
      <c r="BE24" s="24"/>
      <c r="BF24" s="24"/>
      <c r="BG24" s="24"/>
    </row>
    <row r="25" spans="4:59" ht="15.75">
      <c r="D25" s="20"/>
      <c r="E25" s="5"/>
      <c r="F25" s="5"/>
      <c r="G25" s="99"/>
      <c r="H25" s="24"/>
      <c r="I25" s="99"/>
      <c r="J25" s="24"/>
      <c r="K25" s="99"/>
      <c r="L25" s="5"/>
      <c r="M25" s="5"/>
      <c r="N25" s="5"/>
      <c r="O25" s="5"/>
      <c r="P25" s="24"/>
      <c r="Q25" s="5"/>
      <c r="R25" s="24"/>
      <c r="S25" s="5"/>
      <c r="T25" s="24"/>
      <c r="U25" s="5"/>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row>
    <row r="26" spans="1:59" ht="15.75">
      <c r="A26" s="1" t="s">
        <v>213</v>
      </c>
      <c r="D26" s="20"/>
      <c r="E26" s="5">
        <f>+I26-AO26</f>
        <v>-39204</v>
      </c>
      <c r="F26" s="5"/>
      <c r="G26" s="99">
        <f>+K26-AM26</f>
        <v>-3791</v>
      </c>
      <c r="H26" s="24"/>
      <c r="I26" s="99">
        <f>+'[9]PL'!$Q$45</f>
        <v>-45099</v>
      </c>
      <c r="J26" s="24"/>
      <c r="K26" s="99">
        <f>+AK26</f>
        <v>-14062</v>
      </c>
      <c r="L26" s="5"/>
      <c r="M26" s="5"/>
      <c r="N26" s="5"/>
      <c r="O26" s="5"/>
      <c r="P26" s="24"/>
      <c r="Q26" s="5"/>
      <c r="R26" s="24"/>
      <c r="S26" s="5"/>
      <c r="T26" s="24"/>
      <c r="U26" s="5"/>
      <c r="V26" s="24"/>
      <c r="W26" s="24"/>
      <c r="X26" s="24"/>
      <c r="Y26" s="24"/>
      <c r="Z26" s="24"/>
      <c r="AA26" s="24"/>
      <c r="AB26" s="24"/>
      <c r="AC26" s="24"/>
      <c r="AD26" s="24"/>
      <c r="AE26" s="24"/>
      <c r="AF26" s="24"/>
      <c r="AG26" s="24"/>
      <c r="AH26" s="24"/>
      <c r="AI26" s="24"/>
      <c r="AJ26" s="24"/>
      <c r="AK26" s="24">
        <v>-14062</v>
      </c>
      <c r="AL26" s="24"/>
      <c r="AM26" s="24">
        <v>-10271</v>
      </c>
      <c r="AN26" s="24"/>
      <c r="AO26" s="24">
        <v>-5895</v>
      </c>
      <c r="AP26" s="24"/>
      <c r="AQ26" s="24"/>
      <c r="AR26" s="24"/>
      <c r="AS26" s="24"/>
      <c r="AT26" s="24"/>
      <c r="AU26" s="24"/>
      <c r="AV26" s="24"/>
      <c r="AW26" s="24"/>
      <c r="AX26" s="24"/>
      <c r="AY26" s="24"/>
      <c r="AZ26" s="24"/>
      <c r="BA26" s="24"/>
      <c r="BB26" s="24"/>
      <c r="BC26" s="24"/>
      <c r="BD26" s="24"/>
      <c r="BE26" s="24"/>
      <c r="BF26" s="24"/>
      <c r="BG26" s="24"/>
    </row>
    <row r="27" spans="4:59" ht="15.75">
      <c r="D27" s="20"/>
      <c r="E27" s="5"/>
      <c r="F27" s="5"/>
      <c r="G27" s="99"/>
      <c r="H27" s="24"/>
      <c r="I27" s="99"/>
      <c r="J27" s="24"/>
      <c r="K27" s="99"/>
      <c r="L27" s="5"/>
      <c r="M27" s="5"/>
      <c r="N27" s="5"/>
      <c r="O27" s="5"/>
      <c r="P27" s="24"/>
      <c r="Q27" s="5"/>
      <c r="R27" s="24"/>
      <c r="S27" s="5"/>
      <c r="T27" s="24"/>
      <c r="U27" s="5"/>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row>
    <row r="28" spans="1:59" ht="15.75">
      <c r="A28" s="1" t="s">
        <v>212</v>
      </c>
      <c r="D28" s="20"/>
      <c r="E28" s="59">
        <f>+I28-AO28</f>
        <v>34683950</v>
      </c>
      <c r="F28" s="5"/>
      <c r="G28" s="100">
        <f>+K28-AM28</f>
        <v>-13686649</v>
      </c>
      <c r="H28" s="24"/>
      <c r="I28" s="100">
        <f>+'[9]PL'!$L$93-I22-I24-I26-AA28-AA22</f>
        <v>17480487</v>
      </c>
      <c r="J28" s="24"/>
      <c r="K28" s="100">
        <f>+AK28</f>
        <v>-37278994</v>
      </c>
      <c r="L28" s="5"/>
      <c r="M28" s="5"/>
      <c r="N28" s="5"/>
      <c r="O28" s="5"/>
      <c r="P28" s="24"/>
      <c r="Q28" s="5"/>
      <c r="R28" s="24"/>
      <c r="S28" s="5"/>
      <c r="T28" s="24"/>
      <c r="U28" s="5"/>
      <c r="V28" s="24"/>
      <c r="W28" s="24"/>
      <c r="X28" s="24"/>
      <c r="Y28" s="24"/>
      <c r="Z28" s="24"/>
      <c r="AA28" s="24">
        <f>-6103622-AA22</f>
        <v>-6012317</v>
      </c>
      <c r="AB28" s="24"/>
      <c r="AC28" s="24"/>
      <c r="AD28" s="24"/>
      <c r="AE28" s="24"/>
      <c r="AF28" s="24"/>
      <c r="AG28" s="24"/>
      <c r="AH28" s="24"/>
      <c r="AI28" s="24"/>
      <c r="AJ28" s="24"/>
      <c r="AK28" s="24">
        <f>-313203245-AK22-AK24-AK26</f>
        <v>-37278994</v>
      </c>
      <c r="AL28" s="24"/>
      <c r="AM28" s="66">
        <f>-25196913-AM22-AM24-AM26</f>
        <v>-23592345</v>
      </c>
      <c r="AN28" s="24"/>
      <c r="AO28" s="24">
        <f>-22752483-AO22-AO24-AO26</f>
        <v>-17203463</v>
      </c>
      <c r="AP28" s="24"/>
      <c r="AQ28" s="24"/>
      <c r="AR28" s="24"/>
      <c r="AS28" s="24"/>
      <c r="AT28" s="24"/>
      <c r="AU28" s="24"/>
      <c r="AV28" s="24"/>
      <c r="AW28" s="24"/>
      <c r="AX28" s="24"/>
      <c r="AY28" s="24"/>
      <c r="AZ28" s="24"/>
      <c r="BA28" s="24"/>
      <c r="BB28" s="24"/>
      <c r="BC28" s="24"/>
      <c r="BD28" s="24"/>
      <c r="BE28" s="24"/>
      <c r="BF28" s="24"/>
      <c r="BG28" s="24"/>
    </row>
    <row r="29" spans="4:59" ht="15.75">
      <c r="D29" s="20"/>
      <c r="E29" s="5"/>
      <c r="F29" s="5"/>
      <c r="G29" s="99"/>
      <c r="H29" s="24"/>
      <c r="I29" s="99"/>
      <c r="J29" s="24"/>
      <c r="K29" s="99"/>
      <c r="L29" s="5"/>
      <c r="M29" s="5"/>
      <c r="N29" s="5"/>
      <c r="O29" s="5"/>
      <c r="P29" s="24"/>
      <c r="Q29" s="5"/>
      <c r="R29" s="24"/>
      <c r="S29" s="5"/>
      <c r="T29" s="24"/>
      <c r="U29" s="5"/>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row>
    <row r="30" spans="4:35" ht="15.75">
      <c r="D30" s="20"/>
      <c r="E30" s="5"/>
      <c r="F30" s="5"/>
      <c r="G30" s="99"/>
      <c r="H30" s="24"/>
      <c r="I30" s="99"/>
      <c r="K30" s="99"/>
      <c r="L30" s="5"/>
      <c r="M30" s="5"/>
      <c r="N30" s="5"/>
      <c r="O30" s="5"/>
      <c r="P30" s="24"/>
      <c r="Q30" s="5"/>
      <c r="S30" s="5"/>
      <c r="U30" s="5"/>
      <c r="W30" s="24"/>
      <c r="X30" s="24"/>
      <c r="Y30" s="24"/>
      <c r="Z30" s="24"/>
      <c r="AA30" s="24"/>
      <c r="AB30" s="24"/>
      <c r="AI30" s="24"/>
    </row>
    <row r="31" spans="1:44" ht="15.75">
      <c r="A31" s="1" t="s">
        <v>51</v>
      </c>
      <c r="D31" s="20"/>
      <c r="E31" s="5">
        <f>SUM(E14:E29)</f>
        <v>96606388</v>
      </c>
      <c r="F31" s="5"/>
      <c r="G31" s="99">
        <f>SUM(G14:G29)</f>
        <v>13240455</v>
      </c>
      <c r="H31" s="24"/>
      <c r="I31" s="99">
        <f>SUM(I14:I29)</f>
        <v>99441093</v>
      </c>
      <c r="K31" s="99">
        <f>SUM(K14:K29)</f>
        <v>9431929</v>
      </c>
      <c r="L31" s="5"/>
      <c r="M31" s="5">
        <f>SUM(M14:M29)</f>
        <v>9005827</v>
      </c>
      <c r="N31" s="5"/>
      <c r="O31" s="5" t="e">
        <f>SUM(O14:O29)</f>
        <v>#REF!</v>
      </c>
      <c r="P31" s="24"/>
      <c r="Q31" s="5">
        <f>SUM(Q14:Q29)</f>
        <v>31732821</v>
      </c>
      <c r="S31" s="5" t="e">
        <f>SUM(S14:S29)</f>
        <v>#REF!</v>
      </c>
      <c r="U31" s="81">
        <f>SUM(U14:U29)</f>
        <v>22726994</v>
      </c>
      <c r="W31" s="81" t="e">
        <f>SUM(W14:W29)</f>
        <v>#REF!</v>
      </c>
      <c r="X31" s="81"/>
      <c r="Y31" s="81">
        <f>SUM(Y14:Y29)</f>
        <v>6161990</v>
      </c>
      <c r="Z31" s="81"/>
      <c r="AA31" s="81">
        <f>SUM(AA14:AA29)</f>
        <v>41751</v>
      </c>
      <c r="AB31" s="81"/>
      <c r="AC31" s="81">
        <f>SUM(AC14:AC29)</f>
        <v>22303868</v>
      </c>
      <c r="AE31" s="81">
        <f>SUM(AE14:AE29)</f>
        <v>17514300</v>
      </c>
      <c r="AG31" s="81">
        <f>SUM(AG14:AG29)</f>
        <v>11062318</v>
      </c>
      <c r="AI31" s="81">
        <f>SUM(AI14:AI29)</f>
        <v>40299694</v>
      </c>
      <c r="AK31" s="81">
        <f>SUM(AK14:AK29)</f>
        <v>9431929</v>
      </c>
      <c r="AL31" s="81"/>
      <c r="AM31" s="81">
        <f>SUM(AM14:AM29)</f>
        <v>-3808526</v>
      </c>
      <c r="AN31" s="81"/>
      <c r="AO31" s="81">
        <f>SUM(AO14:AO29)</f>
        <v>2834705</v>
      </c>
      <c r="AP31" s="81"/>
      <c r="AR31" s="81">
        <f>SUM(AR14:AR29)</f>
        <v>-9005827</v>
      </c>
    </row>
    <row r="32" spans="4:35" ht="15.75">
      <c r="D32" s="20"/>
      <c r="E32" s="5"/>
      <c r="F32" s="5"/>
      <c r="G32" s="99"/>
      <c r="H32" s="24"/>
      <c r="I32" s="99"/>
      <c r="K32" s="99"/>
      <c r="L32" s="5"/>
      <c r="M32" s="5"/>
      <c r="N32" s="5"/>
      <c r="O32" s="5"/>
      <c r="P32" s="24"/>
      <c r="Q32" s="5"/>
      <c r="S32" s="5"/>
      <c r="U32" s="5"/>
      <c r="W32" s="5"/>
      <c r="X32" s="5"/>
      <c r="Y32" s="5"/>
      <c r="Z32" s="5"/>
      <c r="AA32" s="5"/>
      <c r="AB32" s="5"/>
      <c r="AC32" s="24"/>
      <c r="AD32" s="24"/>
      <c r="AE32" s="24"/>
      <c r="AG32" s="24"/>
      <c r="AI32" s="24"/>
    </row>
    <row r="33" spans="1:44" ht="15.75">
      <c r="A33" s="1" t="s">
        <v>52</v>
      </c>
      <c r="D33" s="20"/>
      <c r="E33" s="59">
        <f>+I33-AO33</f>
        <v>-743200</v>
      </c>
      <c r="F33" s="5"/>
      <c r="G33" s="100">
        <f>+K33-AM33</f>
        <v>-29387</v>
      </c>
      <c r="H33" s="24"/>
      <c r="I33" s="310">
        <f>'[9]PL'!$L$99</f>
        <v>-901443</v>
      </c>
      <c r="K33" s="100">
        <f>+AK33</f>
        <v>193076</v>
      </c>
      <c r="L33" s="46"/>
      <c r="M33" s="59">
        <f>+Q33-U33</f>
        <v>-29387</v>
      </c>
      <c r="N33" s="5"/>
      <c r="O33" s="59">
        <f>+S33-W33</f>
        <v>-84373</v>
      </c>
      <c r="P33" s="24"/>
      <c r="Q33" s="59">
        <f>+'[3]PL'!$L$98</f>
        <v>193076</v>
      </c>
      <c r="S33" s="42">
        <v>-216265</v>
      </c>
      <c r="U33" s="59">
        <v>222463</v>
      </c>
      <c r="W33" s="42">
        <v>-131892</v>
      </c>
      <c r="X33" s="46"/>
      <c r="Y33" s="42">
        <v>0</v>
      </c>
      <c r="Z33" s="46"/>
      <c r="AA33" s="42">
        <v>0</v>
      </c>
      <c r="AB33" s="46"/>
      <c r="AC33" s="42">
        <v>0</v>
      </c>
      <c r="AE33" s="42">
        <v>0</v>
      </c>
      <c r="AG33" s="42">
        <v>0</v>
      </c>
      <c r="AI33" s="87">
        <f>+'[8]Condensed IS'!$I$24</f>
        <v>222463</v>
      </c>
      <c r="AK33" s="93">
        <v>193076</v>
      </c>
      <c r="AL33" s="161"/>
      <c r="AM33" s="93">
        <v>222463</v>
      </c>
      <c r="AN33" s="161"/>
      <c r="AO33" s="93">
        <v>-158243</v>
      </c>
      <c r="AP33" s="161"/>
      <c r="AR33" s="93">
        <f>U33-AK33</f>
        <v>29387</v>
      </c>
    </row>
    <row r="34" spans="4:35" ht="15.75">
      <c r="D34" s="20"/>
      <c r="E34" s="5"/>
      <c r="F34" s="5"/>
      <c r="G34" s="99"/>
      <c r="H34" s="35"/>
      <c r="I34" s="99"/>
      <c r="J34" s="31"/>
      <c r="K34" s="99"/>
      <c r="L34" s="5"/>
      <c r="M34" s="5"/>
      <c r="N34" s="5"/>
      <c r="O34" s="5"/>
      <c r="P34" s="35"/>
      <c r="Q34" s="5"/>
      <c r="R34" s="31"/>
      <c r="S34" s="5"/>
      <c r="U34" s="5"/>
      <c r="W34" s="5"/>
      <c r="X34" s="5"/>
      <c r="Y34" s="5"/>
      <c r="Z34" s="5"/>
      <c r="AA34" s="5"/>
      <c r="AB34" s="5"/>
      <c r="AI34" s="24"/>
    </row>
    <row r="35" spans="1:44" ht="15.75">
      <c r="A35" s="32" t="s">
        <v>50</v>
      </c>
      <c r="D35" s="20"/>
      <c r="E35" s="5">
        <f>SUM(E31:E33)</f>
        <v>95863188</v>
      </c>
      <c r="F35" s="5"/>
      <c r="G35" s="99">
        <f>SUM(G31:G33)</f>
        <v>13211068</v>
      </c>
      <c r="H35" s="24"/>
      <c r="I35" s="99">
        <f>SUM(I31:I33)</f>
        <v>98539650</v>
      </c>
      <c r="K35" s="99">
        <f>SUM(K31:K33)</f>
        <v>9625005</v>
      </c>
      <c r="L35" s="5"/>
      <c r="M35" s="5">
        <f>SUM(M31:M33)</f>
        <v>8976440</v>
      </c>
      <c r="N35" s="5"/>
      <c r="O35" s="5" t="e">
        <f>SUM(O31:O33)</f>
        <v>#REF!</v>
      </c>
      <c r="P35" s="24"/>
      <c r="Q35" s="5">
        <f>SUM(Q31:Q33)</f>
        <v>31925897</v>
      </c>
      <c r="S35" s="5" t="e">
        <f>SUM(S31:S33)</f>
        <v>#REF!</v>
      </c>
      <c r="U35" s="5">
        <f>SUM(U31:U33)</f>
        <v>22949457</v>
      </c>
      <c r="W35" s="5" t="e">
        <f>SUM(W31:W33)</f>
        <v>#REF!</v>
      </c>
      <c r="X35" s="5"/>
      <c r="Y35" s="5">
        <f>SUM(Y31:Y33)</f>
        <v>6161990</v>
      </c>
      <c r="Z35" s="5"/>
      <c r="AA35" s="5">
        <f>SUM(AA31:AA33)</f>
        <v>41751</v>
      </c>
      <c r="AB35" s="5"/>
      <c r="AC35" s="5">
        <f>SUM(AC31:AC33)</f>
        <v>22303868</v>
      </c>
      <c r="AE35" s="5">
        <f>SUM(AE31:AE33)</f>
        <v>17514300</v>
      </c>
      <c r="AG35" s="5">
        <f>SUM(AG31:AG33)</f>
        <v>11062318</v>
      </c>
      <c r="AI35" s="5">
        <f>SUM(AI31:AI33)</f>
        <v>40522157</v>
      </c>
      <c r="AK35" s="5">
        <f>SUM(AK31:AK33)</f>
        <v>9625005</v>
      </c>
      <c r="AL35" s="5"/>
      <c r="AM35" s="5">
        <f>SUM(AM31:AM33)</f>
        <v>-3586063</v>
      </c>
      <c r="AN35" s="5"/>
      <c r="AO35" s="5">
        <v>2676462</v>
      </c>
      <c r="AP35" s="5"/>
      <c r="AR35" s="5">
        <f>SUM(AR31:AR33)</f>
        <v>-8976440</v>
      </c>
    </row>
    <row r="36" spans="1:35" ht="15.75">
      <c r="A36" s="30"/>
      <c r="D36" s="20"/>
      <c r="E36" s="5"/>
      <c r="F36" s="5"/>
      <c r="G36" s="99"/>
      <c r="H36" s="24"/>
      <c r="I36" s="99"/>
      <c r="K36" s="99"/>
      <c r="L36" s="5"/>
      <c r="M36" s="5"/>
      <c r="N36" s="5"/>
      <c r="O36" s="5"/>
      <c r="P36" s="24"/>
      <c r="Q36" s="5"/>
      <c r="S36" s="5"/>
      <c r="U36" s="5"/>
      <c r="W36" s="5"/>
      <c r="X36" s="5"/>
      <c r="Y36" s="5"/>
      <c r="Z36" s="5"/>
      <c r="AA36" s="5"/>
      <c r="AB36" s="5"/>
      <c r="AI36" s="24"/>
    </row>
    <row r="37" spans="1:44" ht="15.75">
      <c r="A37" s="28" t="s">
        <v>58</v>
      </c>
      <c r="D37" s="20"/>
      <c r="E37" s="59">
        <f>+I37-AO37</f>
        <v>1382918</v>
      </c>
      <c r="F37" s="5"/>
      <c r="G37" s="100">
        <f>+K37-AM37</f>
        <v>-2342902</v>
      </c>
      <c r="H37" s="24"/>
      <c r="I37" s="100">
        <f>'[9]PL'!$L$107-AA37</f>
        <v>32918</v>
      </c>
      <c r="K37" s="100">
        <f>+AK37</f>
        <v>-2315278</v>
      </c>
      <c r="L37" s="46"/>
      <c r="M37" s="59">
        <f>+Q37-U37</f>
        <v>-2361630</v>
      </c>
      <c r="N37" s="5"/>
      <c r="O37" s="59" t="e">
        <f>+S37-W37</f>
        <v>#REF!</v>
      </c>
      <c r="P37" s="24"/>
      <c r="Q37" s="59">
        <f>+'[3]PL'!$L$106-AC37</f>
        <v>-2334006</v>
      </c>
      <c r="S37" s="42" t="e">
        <f>-2060230-#REF!</f>
        <v>#REF!</v>
      </c>
      <c r="U37" s="59">
        <f>27624-AE37</f>
        <v>27624</v>
      </c>
      <c r="W37" s="42" t="e">
        <f>-845292-#REF!</f>
        <v>#REF!</v>
      </c>
      <c r="X37" s="46"/>
      <c r="Y37" s="42">
        <v>0</v>
      </c>
      <c r="Z37" s="46"/>
      <c r="AA37" s="42">
        <v>0</v>
      </c>
      <c r="AB37" s="46"/>
      <c r="AC37" s="42">
        <v>18728</v>
      </c>
      <c r="AE37" s="42">
        <v>0</v>
      </c>
      <c r="AG37" s="42">
        <v>0</v>
      </c>
      <c r="AI37" s="87">
        <f>+'[8]Condensed IS'!$I$28</f>
        <v>27624</v>
      </c>
      <c r="AK37" s="93">
        <v>-2315278</v>
      </c>
      <c r="AL37" s="161"/>
      <c r="AM37" s="93">
        <v>27624</v>
      </c>
      <c r="AN37" s="161"/>
      <c r="AO37" s="93">
        <v>-1350000</v>
      </c>
      <c r="AP37" s="161"/>
      <c r="AR37" s="93">
        <f>U37-AK37</f>
        <v>2342902</v>
      </c>
    </row>
    <row r="38" spans="1:35" ht="15.75">
      <c r="A38" s="30"/>
      <c r="D38" s="20"/>
      <c r="E38" s="6"/>
      <c r="F38" s="6"/>
      <c r="G38" s="99"/>
      <c r="I38" s="99"/>
      <c r="K38" s="99"/>
      <c r="L38" s="5"/>
      <c r="M38" s="6"/>
      <c r="N38" s="6"/>
      <c r="O38" s="5"/>
      <c r="Q38" s="5"/>
      <c r="S38" s="5"/>
      <c r="U38" s="5"/>
      <c r="W38" s="5"/>
      <c r="X38" s="5"/>
      <c r="Y38" s="5"/>
      <c r="Z38" s="5"/>
      <c r="AA38" s="5"/>
      <c r="AB38" s="5"/>
      <c r="AI38" s="24"/>
    </row>
    <row r="39" spans="1:44" ht="15.75">
      <c r="A39" s="32" t="s">
        <v>59</v>
      </c>
      <c r="D39" s="20"/>
      <c r="E39" s="5">
        <f>SUM(E35:E37)</f>
        <v>97246106</v>
      </c>
      <c r="F39" s="5"/>
      <c r="G39" s="99">
        <f>SUM(G35:G37)</f>
        <v>10868166</v>
      </c>
      <c r="H39" s="31"/>
      <c r="I39" s="99">
        <f>SUM(I35:I37)</f>
        <v>98572568</v>
      </c>
      <c r="J39" s="31"/>
      <c r="K39" s="99">
        <f>SUM(K35:K37)</f>
        <v>7309727</v>
      </c>
      <c r="L39" s="5"/>
      <c r="M39" s="5">
        <f>SUM(M35:M37)</f>
        <v>6614810</v>
      </c>
      <c r="N39" s="5"/>
      <c r="O39" s="5" t="e">
        <f>SUM(O35:O37)</f>
        <v>#REF!</v>
      </c>
      <c r="P39" s="31"/>
      <c r="Q39" s="5">
        <f>SUM(Q35:Q37)</f>
        <v>29591891</v>
      </c>
      <c r="R39" s="31"/>
      <c r="S39" s="5" t="e">
        <f>SUM(S35:S37)</f>
        <v>#REF!</v>
      </c>
      <c r="U39" s="5">
        <f>SUM(U35:U37)</f>
        <v>22977081</v>
      </c>
      <c r="W39" s="5" t="e">
        <f>SUM(W35:W37)</f>
        <v>#REF!</v>
      </c>
      <c r="X39" s="5"/>
      <c r="Y39" s="5">
        <f>SUM(Y35:Y37)</f>
        <v>6161990</v>
      </c>
      <c r="Z39" s="5"/>
      <c r="AA39" s="5">
        <f>SUM(AA35:AA37)</f>
        <v>41751</v>
      </c>
      <c r="AB39" s="5"/>
      <c r="AC39" s="5">
        <f>SUM(AC35:AC37)</f>
        <v>22322596</v>
      </c>
      <c r="AE39" s="5">
        <f>SUM(AE35:AE37)</f>
        <v>17514300</v>
      </c>
      <c r="AG39" s="5">
        <f>SUM(AG35:AG37)</f>
        <v>11062318</v>
      </c>
      <c r="AI39" s="5">
        <f>SUM(AI35:AI37)</f>
        <v>40549781</v>
      </c>
      <c r="AK39" s="5">
        <f>SUM(AK35:AK37)</f>
        <v>7309727</v>
      </c>
      <c r="AL39" s="5"/>
      <c r="AM39" s="5">
        <f>SUM(AM35:AM37)</f>
        <v>-3558439</v>
      </c>
      <c r="AN39" s="5"/>
      <c r="AO39" s="5">
        <v>1326462</v>
      </c>
      <c r="AP39" s="5"/>
      <c r="AR39" s="5">
        <f>SUM(AR35:AR37)</f>
        <v>-6633538</v>
      </c>
    </row>
    <row r="40" spans="1:35" ht="15.75">
      <c r="A40" s="32"/>
      <c r="D40" s="20"/>
      <c r="E40" s="5"/>
      <c r="F40" s="5"/>
      <c r="G40" s="99"/>
      <c r="H40" s="31"/>
      <c r="I40" s="99"/>
      <c r="J40" s="31"/>
      <c r="K40" s="99"/>
      <c r="L40" s="5"/>
      <c r="M40" s="5"/>
      <c r="N40" s="5"/>
      <c r="O40" s="5"/>
      <c r="P40" s="31"/>
      <c r="Q40" s="5"/>
      <c r="R40" s="31"/>
      <c r="S40" s="5"/>
      <c r="U40" s="5"/>
      <c r="W40" s="5"/>
      <c r="X40" s="5"/>
      <c r="Y40" s="5"/>
      <c r="Z40" s="5"/>
      <c r="AA40" s="5"/>
      <c r="AB40" s="5"/>
      <c r="AI40" s="24"/>
    </row>
    <row r="41" spans="1:37" ht="15.75">
      <c r="A41" s="77" t="s">
        <v>85</v>
      </c>
      <c r="D41" s="20"/>
      <c r="E41" s="5"/>
      <c r="F41" s="5"/>
      <c r="G41" s="99"/>
      <c r="I41" s="99"/>
      <c r="K41" s="99"/>
      <c r="L41" s="5"/>
      <c r="M41" s="5"/>
      <c r="N41" s="5"/>
      <c r="O41" s="5"/>
      <c r="Q41" s="5"/>
      <c r="S41" s="5"/>
      <c r="U41" s="5"/>
      <c r="W41" s="5"/>
      <c r="X41" s="5"/>
      <c r="Y41" s="5">
        <f>41751-Y39</f>
        <v>-6120239</v>
      </c>
      <c r="Z41" s="5"/>
      <c r="AA41" s="5"/>
      <c r="AB41" s="5"/>
      <c r="AK41" s="24">
        <v>-165202</v>
      </c>
    </row>
    <row r="42" spans="1:41" ht="15.75">
      <c r="A42" s="32"/>
      <c r="D42" s="20"/>
      <c r="E42" s="5"/>
      <c r="F42" s="5"/>
      <c r="G42" s="99"/>
      <c r="I42" s="99"/>
      <c r="K42" s="99"/>
      <c r="L42" s="5"/>
      <c r="M42" s="5"/>
      <c r="N42" s="5"/>
      <c r="O42" s="5"/>
      <c r="Q42" s="5"/>
      <c r="S42" s="5"/>
      <c r="U42" s="5"/>
      <c r="W42" s="5"/>
      <c r="X42" s="5"/>
      <c r="Y42" s="5" t="s">
        <v>183</v>
      </c>
      <c r="Z42" s="5"/>
      <c r="AA42" s="5"/>
      <c r="AB42" s="5"/>
      <c r="AK42" s="24"/>
      <c r="AO42" s="24"/>
    </row>
    <row r="43" spans="1:41" ht="15.75">
      <c r="A43" s="28" t="s">
        <v>182</v>
      </c>
      <c r="D43" s="20"/>
      <c r="E43" s="59">
        <f>+I43-AO43</f>
        <v>0</v>
      </c>
      <c r="F43" s="5"/>
      <c r="G43" s="100">
        <f>+K43-AM43</f>
        <v>-723047</v>
      </c>
      <c r="I43" s="100">
        <f>AA39</f>
        <v>41751</v>
      </c>
      <c r="K43" s="100">
        <f>+AK43</f>
        <v>-146474</v>
      </c>
      <c r="L43" s="5"/>
      <c r="M43" s="59">
        <f>+Q43-U43</f>
        <v>4808296</v>
      </c>
      <c r="N43" s="5"/>
      <c r="O43" s="59" t="e">
        <f>+S43-W43</f>
        <v>#REF!</v>
      </c>
      <c r="Q43" s="59">
        <f>AC39</f>
        <v>22322596</v>
      </c>
      <c r="S43" s="59" t="e">
        <f>-1896599+#REF!</f>
        <v>#REF!</v>
      </c>
      <c r="U43" s="59">
        <f>AE39</f>
        <v>17514300</v>
      </c>
      <c r="W43" s="59" t="e">
        <f>-1896599+#REF!</f>
        <v>#REF!</v>
      </c>
      <c r="X43" s="5"/>
      <c r="Y43" s="5"/>
      <c r="Z43" s="5"/>
      <c r="AA43" s="5"/>
      <c r="AB43" s="5"/>
      <c r="AK43" s="24">
        <v>-146474</v>
      </c>
      <c r="AM43" s="24">
        <v>576573</v>
      </c>
      <c r="AO43" s="24">
        <v>41751</v>
      </c>
    </row>
    <row r="44" spans="1:41" ht="15.75">
      <c r="A44" s="28"/>
      <c r="D44" s="20"/>
      <c r="E44" s="5"/>
      <c r="F44" s="5"/>
      <c r="G44" s="99"/>
      <c r="I44" s="99"/>
      <c r="K44" s="99"/>
      <c r="L44" s="5"/>
      <c r="M44" s="5"/>
      <c r="N44" s="5"/>
      <c r="O44" s="5"/>
      <c r="Q44" s="5"/>
      <c r="S44" s="5"/>
      <c r="U44" s="5"/>
      <c r="W44" s="5"/>
      <c r="X44" s="5"/>
      <c r="Y44" s="5"/>
      <c r="Z44" s="5"/>
      <c r="AA44" s="5"/>
      <c r="AB44" s="5"/>
      <c r="AM44" s="24"/>
      <c r="AO44" s="24"/>
    </row>
    <row r="45" spans="1:41" ht="16.5" thickBot="1">
      <c r="A45" s="32" t="s">
        <v>64</v>
      </c>
      <c r="D45" s="20"/>
      <c r="E45" s="5">
        <f>E39+E43</f>
        <v>97246106</v>
      </c>
      <c r="F45" s="5"/>
      <c r="G45" s="99">
        <f>G39+G43</f>
        <v>10145119</v>
      </c>
      <c r="I45" s="99">
        <f>I39+I43</f>
        <v>98614319</v>
      </c>
      <c r="K45" s="99">
        <f>K39+K43</f>
        <v>7163253</v>
      </c>
      <c r="L45" s="5"/>
      <c r="M45" s="5">
        <f>M39+M43</f>
        <v>11423106</v>
      </c>
      <c r="N45" s="5"/>
      <c r="O45" s="5" t="e">
        <f>O39+O43</f>
        <v>#REF!</v>
      </c>
      <c r="Q45" s="5">
        <f>Q39+Q43</f>
        <v>51914487</v>
      </c>
      <c r="S45" s="5" t="e">
        <f>S39+S43</f>
        <v>#REF!</v>
      </c>
      <c r="U45" s="5">
        <f>U39+U43</f>
        <v>40491381</v>
      </c>
      <c r="W45" s="43" t="e">
        <f>W39+W43</f>
        <v>#REF!</v>
      </c>
      <c r="X45" s="5"/>
      <c r="Y45" s="5"/>
      <c r="Z45" s="5"/>
      <c r="AA45" s="5"/>
      <c r="AB45" s="5"/>
      <c r="AM45" s="24">
        <v>-2981866</v>
      </c>
      <c r="AO45" s="24">
        <v>1368213</v>
      </c>
    </row>
    <row r="46" spans="1:41" ht="16.5" thickTop="1">
      <c r="A46" s="30"/>
      <c r="D46" s="20"/>
      <c r="E46" s="5"/>
      <c r="F46" s="5"/>
      <c r="G46" s="99"/>
      <c r="H46" s="31"/>
      <c r="I46" s="99"/>
      <c r="J46" s="31"/>
      <c r="K46" s="99"/>
      <c r="L46" s="5"/>
      <c r="M46" s="5"/>
      <c r="N46" s="5"/>
      <c r="O46" s="5"/>
      <c r="P46" s="31"/>
      <c r="Q46" s="5"/>
      <c r="R46" s="31"/>
      <c r="S46" s="5"/>
      <c r="U46" s="5"/>
      <c r="W46" s="5">
        <v>186530</v>
      </c>
      <c r="X46" s="5"/>
      <c r="Y46" s="5"/>
      <c r="Z46" s="5"/>
      <c r="AA46" s="5"/>
      <c r="AB46" s="5"/>
      <c r="AM46" s="24"/>
      <c r="AO46" s="24"/>
    </row>
    <row r="47" spans="1:41" ht="15.75">
      <c r="A47" s="32" t="s">
        <v>56</v>
      </c>
      <c r="D47" s="20"/>
      <c r="E47" s="5">
        <f>+I47-AO47</f>
        <v>28517</v>
      </c>
      <c r="F47" s="5"/>
      <c r="G47" s="99">
        <f>+K47-AM47</f>
        <v>20511</v>
      </c>
      <c r="H47" s="24"/>
      <c r="I47" s="99">
        <f>+'Condensed Equity'!F32+'Condensed Equity'!E34</f>
        <v>-85512</v>
      </c>
      <c r="K47" s="99">
        <v>20511</v>
      </c>
      <c r="L47" s="5"/>
      <c r="M47" s="5">
        <v>0</v>
      </c>
      <c r="N47" s="5"/>
      <c r="O47" s="5">
        <v>0</v>
      </c>
      <c r="P47" s="24"/>
      <c r="Q47" s="5">
        <v>0</v>
      </c>
      <c r="S47" s="5">
        <v>0</v>
      </c>
      <c r="U47" s="5">
        <v>0</v>
      </c>
      <c r="W47" s="5" t="e">
        <f>W45-W46</f>
        <v>#REF!</v>
      </c>
      <c r="X47" s="5"/>
      <c r="Y47" s="5"/>
      <c r="Z47" s="5"/>
      <c r="AA47" s="5"/>
      <c r="AB47" s="5"/>
      <c r="AM47" s="1">
        <v>0</v>
      </c>
      <c r="AO47" s="24">
        <v>-114029</v>
      </c>
    </row>
    <row r="48" spans="1:41" ht="15.75">
      <c r="A48" s="32"/>
      <c r="D48" s="20"/>
      <c r="E48" s="83"/>
      <c r="F48" s="5"/>
      <c r="G48" s="101"/>
      <c r="I48" s="101"/>
      <c r="K48" s="101"/>
      <c r="L48" s="5"/>
      <c r="M48" s="83"/>
      <c r="N48" s="5"/>
      <c r="O48" s="83"/>
      <c r="Q48" s="83"/>
      <c r="S48" s="83"/>
      <c r="U48" s="83"/>
      <c r="W48" s="5"/>
      <c r="X48" s="5"/>
      <c r="Y48" s="5"/>
      <c r="Z48" s="5"/>
      <c r="AA48" s="5"/>
      <c r="AB48" s="5"/>
      <c r="AO48" s="24"/>
    </row>
    <row r="49" spans="1:41" ht="16.5" thickBot="1">
      <c r="A49" s="27" t="s">
        <v>57</v>
      </c>
      <c r="D49" s="20"/>
      <c r="E49" s="43">
        <f>SUM(E45:E47)</f>
        <v>97274623</v>
      </c>
      <c r="F49" s="5"/>
      <c r="G49" s="102">
        <f>SUM(G45:G47)</f>
        <v>10165630</v>
      </c>
      <c r="I49" s="102">
        <f>SUM(I45:I47)</f>
        <v>98528807</v>
      </c>
      <c r="K49" s="102">
        <f>SUM(K45:K47)</f>
        <v>7183764</v>
      </c>
      <c r="L49" s="5"/>
      <c r="M49" s="43">
        <f>SUM(M45:M47)</f>
        <v>11423106</v>
      </c>
      <c r="N49" s="5"/>
      <c r="O49" s="43" t="e">
        <f>SUM(O45:O47)</f>
        <v>#REF!</v>
      </c>
      <c r="Q49" s="43">
        <f>SUM(Q45:Q47)</f>
        <v>51914487</v>
      </c>
      <c r="S49" s="43" t="e">
        <f>SUM(S45:S47)</f>
        <v>#REF!</v>
      </c>
      <c r="U49" s="43">
        <f>SUM(U45:U47)</f>
        <v>40491381</v>
      </c>
      <c r="W49" s="5"/>
      <c r="X49" s="5"/>
      <c r="Y49" s="5"/>
      <c r="Z49" s="5"/>
      <c r="AA49" s="5"/>
      <c r="AB49" s="5"/>
      <c r="AM49" s="24">
        <v>-2981866</v>
      </c>
      <c r="AO49" s="24">
        <v>1254184</v>
      </c>
    </row>
    <row r="50" spans="1:28" ht="16.5" thickTop="1">
      <c r="A50" s="32"/>
      <c r="D50" s="20"/>
      <c r="E50" s="5"/>
      <c r="F50" s="5"/>
      <c r="G50" s="99"/>
      <c r="I50" s="99"/>
      <c r="K50" s="99"/>
      <c r="L50" s="5"/>
      <c r="M50" s="5"/>
      <c r="N50" s="5"/>
      <c r="O50" s="5"/>
      <c r="Q50" s="5"/>
      <c r="S50" s="5"/>
      <c r="U50" s="37">
        <v>-2981866</v>
      </c>
      <c r="W50" s="5"/>
      <c r="X50" s="5"/>
      <c r="Y50" s="5"/>
      <c r="Z50" s="5"/>
      <c r="AA50" s="5"/>
      <c r="AB50" s="5"/>
    </row>
    <row r="51" spans="1:28" ht="15.75">
      <c r="A51" s="32"/>
      <c r="D51" s="20"/>
      <c r="L51" s="5"/>
      <c r="M51" s="5"/>
      <c r="N51" s="5"/>
      <c r="O51" s="5"/>
      <c r="Q51" s="5"/>
      <c r="S51" s="5"/>
      <c r="U51" s="5">
        <f>U49-U50</f>
        <v>43473247</v>
      </c>
      <c r="W51" s="5"/>
      <c r="X51" s="5"/>
      <c r="Y51" s="5"/>
      <c r="Z51" s="5"/>
      <c r="AA51" s="5"/>
      <c r="AB51" s="5"/>
    </row>
    <row r="52" spans="1:28" ht="15.75">
      <c r="A52" s="28" t="s">
        <v>86</v>
      </c>
      <c r="D52" s="20"/>
      <c r="E52" s="45"/>
      <c r="G52" s="248"/>
      <c r="I52" s="95"/>
      <c r="K52" s="248"/>
      <c r="L52" s="75"/>
      <c r="S52" s="75"/>
      <c r="W52" s="5"/>
      <c r="X52" s="5"/>
      <c r="Y52" s="5"/>
      <c r="Z52" s="5"/>
      <c r="AA52" s="5"/>
      <c r="AB52" s="5"/>
    </row>
    <row r="53" spans="1:28" ht="15.75">
      <c r="A53" s="28" t="s">
        <v>87</v>
      </c>
      <c r="E53" s="45"/>
      <c r="I53" s="95"/>
      <c r="W53" s="5"/>
      <c r="X53" s="5"/>
      <c r="Y53" s="5"/>
      <c r="Z53" s="5"/>
      <c r="AA53" s="5"/>
      <c r="AB53" s="5"/>
    </row>
    <row r="54" spans="5:39" ht="15.75">
      <c r="E54" s="44"/>
      <c r="F54" s="44"/>
      <c r="G54" s="103"/>
      <c r="H54" s="44"/>
      <c r="I54" s="103"/>
      <c r="J54" s="44"/>
      <c r="K54" s="103"/>
      <c r="L54" s="44"/>
      <c r="M54" s="44"/>
      <c r="N54" s="44"/>
      <c r="O54" s="44"/>
      <c r="P54" s="44"/>
      <c r="Q54" s="44"/>
      <c r="R54" s="44"/>
      <c r="S54" s="44"/>
      <c r="W54" s="45"/>
      <c r="X54" s="45"/>
      <c r="Y54" s="45"/>
      <c r="Z54" s="45"/>
      <c r="AA54" s="45"/>
      <c r="AB54" s="45"/>
      <c r="AM54" s="308"/>
    </row>
    <row r="55" spans="1:41" ht="15.75">
      <c r="A55" s="1" t="s">
        <v>60</v>
      </c>
      <c r="E55" s="44">
        <f>E39/223334575*100</f>
        <v>43.54279045239636</v>
      </c>
      <c r="F55" s="44"/>
      <c r="G55" s="103">
        <f>G39/223334575*100</f>
        <v>4.866315929810689</v>
      </c>
      <c r="H55" s="44"/>
      <c r="I55" s="103">
        <f>I39/223334575*100</f>
        <v>44.1367253592508</v>
      </c>
      <c r="J55" s="44"/>
      <c r="K55" s="103">
        <f>K39/223334575*100</f>
        <v>3.2729938926832083</v>
      </c>
      <c r="L55" s="44"/>
      <c r="M55" s="44">
        <f>M39/223334575*100</f>
        <v>2.9618387569412397</v>
      </c>
      <c r="N55" s="44"/>
      <c r="O55" s="44" t="e">
        <f>O39/223334575*100</f>
        <v>#REF!</v>
      </c>
      <c r="P55" s="44"/>
      <c r="Q55" s="44">
        <f>Q39/223334575*100</f>
        <v>13.25002678156752</v>
      </c>
      <c r="R55" s="44"/>
      <c r="S55" s="44" t="e">
        <f>S39/223334575*100</f>
        <v>#REF!</v>
      </c>
      <c r="V55" s="31"/>
      <c r="W55" s="2"/>
      <c r="X55" s="2"/>
      <c r="Y55" s="2"/>
      <c r="Z55" s="2"/>
      <c r="AA55" s="2"/>
      <c r="AB55" s="2"/>
      <c r="AM55" s="308">
        <v>-1.59332203712748</v>
      </c>
      <c r="AO55" s="309">
        <v>0.5939349068544357</v>
      </c>
    </row>
    <row r="56" spans="1:41" ht="15.75">
      <c r="A56" s="1" t="s">
        <v>61</v>
      </c>
      <c r="E56" s="44">
        <f>E43/223334575*100</f>
        <v>0</v>
      </c>
      <c r="G56" s="103">
        <f>G43/223334575*100</f>
        <v>-0.3237505881030736</v>
      </c>
      <c r="H56" s="44"/>
      <c r="I56" s="103">
        <f>I43/223334575*100</f>
        <v>0.018694373676803065</v>
      </c>
      <c r="J56" s="44"/>
      <c r="K56" s="103">
        <f>K43/223334575*100</f>
        <v>-0.0655850085012587</v>
      </c>
      <c r="L56" s="44"/>
      <c r="M56" s="44">
        <f>M43/223334575*100</f>
        <v>2.152956388414109</v>
      </c>
      <c r="O56" s="44" t="e">
        <f>O43/223334575*100</f>
        <v>#REF!</v>
      </c>
      <c r="P56" s="44"/>
      <c r="Q56" s="44">
        <f>Q43/223334575*100</f>
        <v>9.995136668829714</v>
      </c>
      <c r="R56" s="44"/>
      <c r="S56" s="44" t="e">
        <f>S43/223334575*100</f>
        <v>#REF!</v>
      </c>
      <c r="V56" s="31"/>
      <c r="W56" s="44"/>
      <c r="X56" s="44"/>
      <c r="Y56" s="44"/>
      <c r="Z56" s="44"/>
      <c r="AA56" s="44"/>
      <c r="AB56" s="44"/>
      <c r="AM56" s="308">
        <v>0.2581655796018149</v>
      </c>
      <c r="AO56" s="309">
        <v>0.018694373676803065</v>
      </c>
    </row>
    <row r="57" spans="1:41" ht="16.5" thickBot="1">
      <c r="A57" s="1" t="s">
        <v>62</v>
      </c>
      <c r="E57" s="72">
        <f>SUM(E55:E56)</f>
        <v>43.54279045239636</v>
      </c>
      <c r="G57" s="104">
        <f>G45/223334575*100</f>
        <v>4.542565341707616</v>
      </c>
      <c r="I57" s="104">
        <f>SUM(I55:I56)</f>
        <v>44.155419732927605</v>
      </c>
      <c r="K57" s="104">
        <f>K45/223334575*100</f>
        <v>3.2074088841819495</v>
      </c>
      <c r="L57" s="73"/>
      <c r="M57" s="72">
        <f>SUM(M55:M56)</f>
        <v>5.114795145355348</v>
      </c>
      <c r="O57" s="72" t="e">
        <f>O45/223334575*100</f>
        <v>#REF!</v>
      </c>
      <c r="Q57" s="72">
        <f>SUM(Q55:Q56)</f>
        <v>23.245163450397236</v>
      </c>
      <c r="S57" s="72" t="e">
        <f>S45/223334575*100</f>
        <v>#REF!</v>
      </c>
      <c r="V57" s="31"/>
      <c r="W57" s="44"/>
      <c r="X57" s="44"/>
      <c r="Y57" s="44"/>
      <c r="Z57" s="44"/>
      <c r="AA57" s="44"/>
      <c r="AB57" s="44"/>
      <c r="AM57" s="308">
        <v>-1.3251564575256654</v>
      </c>
      <c r="AO57" s="309">
        <v>0.6126292805312388</v>
      </c>
    </row>
    <row r="58" spans="1:41" ht="16.5" thickTop="1">
      <c r="A58" s="71"/>
      <c r="E58" s="73"/>
      <c r="G58" s="105"/>
      <c r="I58" s="105"/>
      <c r="K58" s="105"/>
      <c r="L58" s="73"/>
      <c r="M58" s="73"/>
      <c r="O58" s="73"/>
      <c r="Q58" s="73"/>
      <c r="S58" s="73"/>
      <c r="V58" s="31"/>
      <c r="W58" s="44"/>
      <c r="X58" s="44"/>
      <c r="Y58" s="44"/>
      <c r="Z58" s="44"/>
      <c r="AA58" s="44"/>
      <c r="AB58" s="44"/>
      <c r="AM58" s="308"/>
      <c r="AO58" s="309"/>
    </row>
    <row r="59" spans="1:41" ht="16.5" thickBot="1">
      <c r="A59" s="1" t="s">
        <v>63</v>
      </c>
      <c r="D59" s="20"/>
      <c r="E59" s="74">
        <v>0</v>
      </c>
      <c r="F59" s="5"/>
      <c r="G59" s="106">
        <v>0</v>
      </c>
      <c r="I59" s="106">
        <v>0</v>
      </c>
      <c r="K59" s="106">
        <v>0</v>
      </c>
      <c r="L59" s="70"/>
      <c r="M59" s="74">
        <v>0</v>
      </c>
      <c r="N59" s="5"/>
      <c r="O59" s="74">
        <v>0</v>
      </c>
      <c r="Q59" s="74">
        <v>0</v>
      </c>
      <c r="S59" s="74">
        <v>0</v>
      </c>
      <c r="V59" s="31"/>
      <c r="W59" s="44"/>
      <c r="X59" s="44"/>
      <c r="Y59" s="44"/>
      <c r="Z59" s="44"/>
      <c r="AA59" s="44"/>
      <c r="AB59" s="44"/>
      <c r="AM59" s="308">
        <v>0</v>
      </c>
      <c r="AO59" s="309">
        <v>0</v>
      </c>
    </row>
    <row r="60" spans="1:41" ht="16.5" thickTop="1">
      <c r="A60" s="71"/>
      <c r="D60" s="20"/>
      <c r="E60" s="244"/>
      <c r="F60" s="5"/>
      <c r="G60" s="107"/>
      <c r="I60" s="239"/>
      <c r="K60" s="107"/>
      <c r="L60" s="70"/>
      <c r="M60" s="70"/>
      <c r="N60" s="5"/>
      <c r="O60" s="70"/>
      <c r="Q60" s="70"/>
      <c r="S60" s="70"/>
      <c r="V60" s="31"/>
      <c r="W60" s="73"/>
      <c r="X60" s="73"/>
      <c r="Y60" s="73"/>
      <c r="Z60" s="73"/>
      <c r="AA60" s="73"/>
      <c r="AB60" s="73"/>
      <c r="AO60" s="309"/>
    </row>
    <row r="61" spans="1:28" ht="15.75">
      <c r="A61" s="71"/>
      <c r="D61" s="20"/>
      <c r="E61" s="244"/>
      <c r="F61" s="5"/>
      <c r="G61" s="107"/>
      <c r="I61" s="239"/>
      <c r="K61" s="107"/>
      <c r="L61" s="70"/>
      <c r="M61" s="70"/>
      <c r="N61" s="5"/>
      <c r="O61" s="70"/>
      <c r="Q61" s="70"/>
      <c r="S61" s="70"/>
      <c r="V61" s="31"/>
      <c r="W61" s="73"/>
      <c r="X61" s="73"/>
      <c r="Y61" s="73"/>
      <c r="Z61" s="73"/>
      <c r="AA61" s="73"/>
      <c r="AB61" s="73"/>
    </row>
    <row r="62" spans="1:28" s="88" customFormat="1" ht="15.75" customHeight="1">
      <c r="A62" s="363" t="s">
        <v>184</v>
      </c>
      <c r="B62" s="363"/>
      <c r="C62" s="363"/>
      <c r="D62" s="363"/>
      <c r="E62" s="363"/>
      <c r="F62" s="363"/>
      <c r="G62" s="363"/>
      <c r="H62" s="363"/>
      <c r="I62" s="366"/>
      <c r="J62" s="366"/>
      <c r="K62" s="366"/>
      <c r="L62" s="113"/>
      <c r="M62" s="113"/>
      <c r="N62" s="113"/>
      <c r="O62" s="113"/>
      <c r="P62" s="113"/>
      <c r="Q62" s="113"/>
      <c r="R62" s="113"/>
      <c r="S62" s="113"/>
      <c r="V62" s="89"/>
      <c r="W62" s="73"/>
      <c r="X62" s="73"/>
      <c r="Y62" s="73"/>
      <c r="Z62" s="73"/>
      <c r="AA62" s="73"/>
      <c r="AB62" s="73"/>
    </row>
    <row r="63" spans="1:28" ht="15.75">
      <c r="A63" s="363"/>
      <c r="B63" s="363"/>
      <c r="C63" s="363"/>
      <c r="D63" s="363"/>
      <c r="E63" s="363"/>
      <c r="F63" s="363"/>
      <c r="G63" s="363"/>
      <c r="H63" s="363"/>
      <c r="I63" s="366"/>
      <c r="J63" s="366"/>
      <c r="K63" s="366"/>
      <c r="L63" s="113"/>
      <c r="M63" s="113"/>
      <c r="N63" s="113"/>
      <c r="O63" s="113"/>
      <c r="P63" s="113"/>
      <c r="Q63" s="113"/>
      <c r="R63" s="113"/>
      <c r="S63" s="113"/>
      <c r="V63" s="31"/>
      <c r="W63" s="70"/>
      <c r="X63" s="70"/>
      <c r="Y63" s="70"/>
      <c r="Z63" s="70"/>
      <c r="AA63" s="70"/>
      <c r="AB63" s="70"/>
    </row>
    <row r="64" spans="1:28" ht="15.75">
      <c r="A64" s="363"/>
      <c r="B64" s="363"/>
      <c r="C64" s="363"/>
      <c r="D64" s="363"/>
      <c r="E64" s="363"/>
      <c r="F64" s="363"/>
      <c r="G64" s="363"/>
      <c r="H64" s="363"/>
      <c r="I64" s="366"/>
      <c r="J64" s="366"/>
      <c r="K64" s="366"/>
      <c r="L64" s="113"/>
      <c r="M64" s="113"/>
      <c r="N64" s="113"/>
      <c r="O64" s="113"/>
      <c r="P64" s="113"/>
      <c r="Q64" s="113"/>
      <c r="R64" s="113"/>
      <c r="S64" s="113"/>
      <c r="V64" s="31"/>
      <c r="W64" s="90"/>
      <c r="X64" s="90"/>
      <c r="Y64" s="90"/>
      <c r="Z64" s="90"/>
      <c r="AA64" s="90"/>
      <c r="AB64" s="90"/>
    </row>
    <row r="65" spans="2:28" ht="15.75" customHeight="1">
      <c r="B65" s="60"/>
      <c r="C65" s="60"/>
      <c r="D65" s="60"/>
      <c r="E65" s="245"/>
      <c r="F65" s="60"/>
      <c r="G65" s="108"/>
      <c r="H65" s="60"/>
      <c r="I65" s="240"/>
      <c r="J65" s="60"/>
      <c r="K65" s="108"/>
      <c r="L65" s="60"/>
      <c r="M65" s="60"/>
      <c r="N65" s="60"/>
      <c r="O65" s="60"/>
      <c r="P65" s="60"/>
      <c r="Q65" s="60"/>
      <c r="R65" s="60"/>
      <c r="S65" s="60"/>
      <c r="V65" s="31"/>
      <c r="W65" s="91"/>
      <c r="X65" s="91"/>
      <c r="Y65" s="91"/>
      <c r="Z65" s="91"/>
      <c r="AA65" s="91"/>
      <c r="AB65" s="91"/>
    </row>
    <row r="66" spans="1:28" ht="15.75">
      <c r="A66" s="60"/>
      <c r="B66" s="60"/>
      <c r="C66" s="60"/>
      <c r="D66" s="60"/>
      <c r="E66" s="99"/>
      <c r="F66" s="5"/>
      <c r="G66" s="99"/>
      <c r="I66" s="99"/>
      <c r="K66" s="99"/>
      <c r="L66" s="60"/>
      <c r="M66" s="60"/>
      <c r="N66" s="60"/>
      <c r="O66" s="60"/>
      <c r="P66" s="60"/>
      <c r="Q66" s="60"/>
      <c r="R66" s="60"/>
      <c r="S66" s="60"/>
      <c r="W66" s="92"/>
      <c r="X66" s="92"/>
      <c r="Y66" s="92"/>
      <c r="Z66" s="92"/>
      <c r="AA66" s="92"/>
      <c r="AB66" s="92"/>
    </row>
    <row r="67" spans="5:28" ht="15.75">
      <c r="E67" s="246"/>
      <c r="F67" s="61"/>
      <c r="G67" s="109"/>
      <c r="I67" s="247"/>
      <c r="K67" s="109"/>
      <c r="L67" s="61"/>
      <c r="M67" s="61"/>
      <c r="N67" s="61"/>
      <c r="O67" s="61"/>
      <c r="Q67" s="62"/>
      <c r="S67" s="61"/>
      <c r="W67" s="92"/>
      <c r="X67" s="92"/>
      <c r="Y67" s="92"/>
      <c r="Z67" s="92"/>
      <c r="AA67" s="92"/>
      <c r="AB67" s="92"/>
    </row>
    <row r="68" spans="5:28" ht="15.75">
      <c r="E68" s="246"/>
      <c r="F68" s="61"/>
      <c r="G68" s="109"/>
      <c r="I68" s="241"/>
      <c r="K68" s="109"/>
      <c r="L68" s="61"/>
      <c r="M68" s="61"/>
      <c r="N68" s="61"/>
      <c r="O68" s="61"/>
      <c r="Q68" s="61"/>
      <c r="S68" s="61"/>
      <c r="W68" s="92"/>
      <c r="X68" s="92"/>
      <c r="Y68" s="92"/>
      <c r="Z68" s="92"/>
      <c r="AA68" s="92"/>
      <c r="AB68" s="92"/>
    </row>
    <row r="69" spans="5:28" ht="15.75">
      <c r="E69" s="246"/>
      <c r="F69" s="61"/>
      <c r="G69" s="109"/>
      <c r="I69" s="241"/>
      <c r="K69" s="109"/>
      <c r="L69" s="61"/>
      <c r="M69" s="61"/>
      <c r="N69" s="61"/>
      <c r="O69" s="61"/>
      <c r="Q69" s="61"/>
      <c r="S69" s="61"/>
      <c r="W69" s="92"/>
      <c r="X69" s="92"/>
      <c r="Y69" s="92"/>
      <c r="Z69" s="92"/>
      <c r="AA69" s="92"/>
      <c r="AB69" s="92"/>
    </row>
    <row r="70" ht="15.75">
      <c r="D70" s="29"/>
    </row>
    <row r="71" ht="15.75">
      <c r="D71" s="29"/>
    </row>
    <row r="72" ht="15.75">
      <c r="D72" s="29"/>
    </row>
    <row r="73" ht="15.75">
      <c r="D73" s="29"/>
    </row>
    <row r="74" ht="15.75">
      <c r="D74" s="29"/>
    </row>
    <row r="75" ht="15.75">
      <c r="D75" s="29"/>
    </row>
  </sheetData>
  <sheetProtection/>
  <mergeCells count="1">
    <mergeCell ref="A62:K64"/>
  </mergeCells>
  <printOptions/>
  <pageMargins left="0.5" right="0.34" top="1" bottom="0.75" header="0.5" footer="0.5"/>
  <pageSetup fitToHeight="1" fitToWidth="1" horizontalDpi="600" verticalDpi="600" orientation="portrait" paperSize="9" scale="71" r:id="rId3"/>
  <colBreaks count="1" manualBreakCount="1">
    <brk id="20" max="57" man="1"/>
  </colBreaks>
  <legacyDrawing r:id="rId2"/>
</worksheet>
</file>

<file path=xl/worksheets/sheet4.xml><?xml version="1.0" encoding="utf-8"?>
<worksheet xmlns="http://schemas.openxmlformats.org/spreadsheetml/2006/main" xmlns:r="http://schemas.openxmlformats.org/officeDocument/2006/relationships">
  <sheetPr>
    <tabColor indexed="26"/>
    <pageSetUpPr fitToPage="1"/>
  </sheetPr>
  <dimension ref="A1:M45"/>
  <sheetViews>
    <sheetView showGridLines="0" view="pageBreakPreview" zoomScale="75" zoomScaleNormal="60" zoomScaleSheetLayoutView="75" workbookViewId="0" topLeftCell="B13">
      <selection activeCell="A39" sqref="A39:K42"/>
    </sheetView>
  </sheetViews>
  <sheetFormatPr defaultColWidth="8.8515625" defaultRowHeight="12.75"/>
  <cols>
    <col min="1" max="1" width="47.8515625" style="117" customWidth="1"/>
    <col min="2" max="2" width="17.8515625" style="117" customWidth="1"/>
    <col min="3" max="3" width="1.7109375" style="117" customWidth="1"/>
    <col min="4" max="6" width="16.421875" style="117" customWidth="1"/>
    <col min="7" max="7" width="19.28125" style="117" customWidth="1"/>
    <col min="8" max="8" width="1.7109375" style="117" customWidth="1"/>
    <col min="9" max="9" width="24.8515625" style="117" customWidth="1"/>
    <col min="10" max="10" width="1.7109375" style="117" customWidth="1"/>
    <col min="11" max="11" width="21.57421875" style="117" customWidth="1"/>
    <col min="12" max="12" width="1.7109375" style="117" customWidth="1"/>
    <col min="13" max="16384" width="8.8515625" style="117" customWidth="1"/>
  </cols>
  <sheetData>
    <row r="1" ht="21" customHeight="1">
      <c r="A1" s="116" t="s">
        <v>0</v>
      </c>
    </row>
    <row r="2" ht="21" customHeight="1">
      <c r="A2" s="16" t="s">
        <v>203</v>
      </c>
    </row>
    <row r="3" spans="1:11" ht="21" customHeight="1">
      <c r="A3" s="118"/>
      <c r="K3" s="119"/>
    </row>
    <row r="4" s="120" customFormat="1" ht="19.5" customHeight="1">
      <c r="A4" s="118" t="s">
        <v>90</v>
      </c>
    </row>
    <row r="5" ht="15" customHeight="1">
      <c r="A5" s="120"/>
    </row>
    <row r="6" ht="15" customHeight="1">
      <c r="A6" s="120"/>
    </row>
    <row r="7" spans="1:11" s="123" customFormat="1" ht="15" customHeight="1">
      <c r="A7" s="121"/>
      <c r="B7" s="7"/>
      <c r="C7" s="7"/>
      <c r="D7" s="122"/>
      <c r="E7" s="122"/>
      <c r="F7" s="122"/>
      <c r="G7" s="122"/>
      <c r="H7" s="121"/>
      <c r="I7" s="121"/>
      <c r="J7" s="121"/>
      <c r="K7" s="121"/>
    </row>
    <row r="8" spans="1:12" s="123" customFormat="1" ht="15" customHeight="1">
      <c r="A8" s="121"/>
      <c r="B8" s="124"/>
      <c r="C8" s="124"/>
      <c r="H8" s="124"/>
      <c r="J8" s="124"/>
      <c r="K8" s="124"/>
      <c r="L8" s="125"/>
    </row>
    <row r="9" spans="1:12" s="123" customFormat="1" ht="15" customHeight="1">
      <c r="A9" s="126"/>
      <c r="C9" s="125"/>
      <c r="D9" s="367" t="s">
        <v>91</v>
      </c>
      <c r="E9" s="367"/>
      <c r="F9" s="367"/>
      <c r="G9" s="367"/>
      <c r="H9" s="125"/>
      <c r="I9" s="127" t="s">
        <v>92</v>
      </c>
      <c r="J9" s="125"/>
      <c r="L9" s="125"/>
    </row>
    <row r="10" spans="1:12" s="123" customFormat="1" ht="15" customHeight="1">
      <c r="A10" s="126"/>
      <c r="C10" s="125"/>
      <c r="D10" s="127"/>
      <c r="E10" s="127"/>
      <c r="F10" s="125"/>
      <c r="G10" s="127"/>
      <c r="H10" s="125"/>
      <c r="I10" s="127"/>
      <c r="J10" s="125"/>
      <c r="L10" s="125"/>
    </row>
    <row r="11" spans="1:12" s="123" customFormat="1" ht="15" customHeight="1">
      <c r="A11" s="126"/>
      <c r="B11" s="125" t="s">
        <v>93</v>
      </c>
      <c r="C11" s="125"/>
      <c r="D11" s="125" t="s">
        <v>94</v>
      </c>
      <c r="E11" s="125" t="s">
        <v>186</v>
      </c>
      <c r="F11" s="125" t="s">
        <v>200</v>
      </c>
      <c r="G11" s="125" t="s">
        <v>95</v>
      </c>
      <c r="H11" s="125"/>
      <c r="I11" s="125" t="s">
        <v>96</v>
      </c>
      <c r="J11" s="125"/>
      <c r="L11" s="125"/>
    </row>
    <row r="12" spans="1:12" s="123" customFormat="1" ht="15" customHeight="1">
      <c r="A12" s="126"/>
      <c r="B12" s="125" t="s">
        <v>95</v>
      </c>
      <c r="C12" s="125"/>
      <c r="D12" s="125" t="s">
        <v>97</v>
      </c>
      <c r="E12" s="125" t="s">
        <v>97</v>
      </c>
      <c r="F12" s="125" t="s">
        <v>201</v>
      </c>
      <c r="G12" s="125" t="s">
        <v>97</v>
      </c>
      <c r="H12" s="125"/>
      <c r="I12" s="125" t="s">
        <v>98</v>
      </c>
      <c r="J12" s="125"/>
      <c r="K12" s="125" t="s">
        <v>99</v>
      </c>
      <c r="L12" s="125"/>
    </row>
    <row r="13" spans="1:12" s="123" customFormat="1" ht="15" customHeight="1">
      <c r="A13" s="128"/>
      <c r="B13" s="129" t="s">
        <v>8</v>
      </c>
      <c r="C13" s="129"/>
      <c r="D13" s="129" t="s">
        <v>8</v>
      </c>
      <c r="E13" s="129" t="s">
        <v>8</v>
      </c>
      <c r="F13" s="129" t="s">
        <v>8</v>
      </c>
      <c r="G13" s="129" t="s">
        <v>8</v>
      </c>
      <c r="H13" s="129"/>
      <c r="I13" s="129" t="s">
        <v>8</v>
      </c>
      <c r="J13" s="129"/>
      <c r="K13" s="129" t="s">
        <v>8</v>
      </c>
      <c r="L13" s="130"/>
    </row>
    <row r="14" ht="18" customHeight="1">
      <c r="I14" s="131"/>
    </row>
    <row r="15" spans="1:12" ht="18" customHeight="1">
      <c r="A15" s="132" t="s">
        <v>179</v>
      </c>
      <c r="B15" s="133">
        <v>111667288</v>
      </c>
      <c r="C15" s="134"/>
      <c r="D15" s="133">
        <v>100590</v>
      </c>
      <c r="E15" s="133">
        <v>0</v>
      </c>
      <c r="F15" s="133">
        <v>0</v>
      </c>
      <c r="G15" s="135">
        <v>110238037</v>
      </c>
      <c r="H15" s="133">
        <v>0</v>
      </c>
      <c r="I15" s="133">
        <v>-83887349</v>
      </c>
      <c r="J15" s="134"/>
      <c r="K15" s="136">
        <v>138118566</v>
      </c>
      <c r="L15" s="134"/>
    </row>
    <row r="16" spans="2:12" ht="18" customHeight="1">
      <c r="B16" s="133"/>
      <c r="C16" s="134"/>
      <c r="D16" s="133"/>
      <c r="E16" s="133"/>
      <c r="F16" s="133"/>
      <c r="G16" s="133"/>
      <c r="H16" s="133"/>
      <c r="I16" s="133"/>
      <c r="J16" s="134"/>
      <c r="K16" s="136"/>
      <c r="L16" s="134"/>
    </row>
    <row r="17" spans="1:12" ht="18" customHeight="1">
      <c r="A17" s="137" t="s">
        <v>187</v>
      </c>
      <c r="B17" s="249">
        <v>0</v>
      </c>
      <c r="C17" s="134"/>
      <c r="D17" s="249">
        <v>0</v>
      </c>
      <c r="E17" s="249">
        <v>150712</v>
      </c>
      <c r="F17" s="249">
        <v>0</v>
      </c>
      <c r="G17" s="249">
        <v>0</v>
      </c>
      <c r="H17" s="249"/>
      <c r="I17" s="249">
        <v>0</v>
      </c>
      <c r="J17" s="134"/>
      <c r="K17" s="136">
        <v>150712</v>
      </c>
      <c r="L17" s="134"/>
    </row>
    <row r="18" spans="1:12" ht="18" customHeight="1">
      <c r="A18" s="137"/>
      <c r="B18" s="249"/>
      <c r="C18" s="134"/>
      <c r="D18" s="249"/>
      <c r="E18" s="249"/>
      <c r="F18" s="249"/>
      <c r="G18" s="249"/>
      <c r="H18" s="249"/>
      <c r="I18" s="249"/>
      <c r="J18" s="134"/>
      <c r="K18" s="136"/>
      <c r="L18" s="134"/>
    </row>
    <row r="19" spans="1:12" ht="18" customHeight="1">
      <c r="A19" s="137" t="s">
        <v>202</v>
      </c>
      <c r="B19" s="249">
        <v>0</v>
      </c>
      <c r="C19" s="134"/>
      <c r="D19" s="249">
        <v>-100590</v>
      </c>
      <c r="E19" s="249">
        <v>0</v>
      </c>
      <c r="F19" s="249">
        <v>100590</v>
      </c>
      <c r="G19" s="249">
        <v>0</v>
      </c>
      <c r="H19" s="249"/>
      <c r="I19" s="249">
        <v>0</v>
      </c>
      <c r="J19" s="134"/>
      <c r="K19" s="136">
        <v>0</v>
      </c>
      <c r="L19" s="134"/>
    </row>
    <row r="20" spans="1:12" ht="18" customHeight="1">
      <c r="A20" s="137"/>
      <c r="B20" s="249"/>
      <c r="C20" s="134"/>
      <c r="D20" s="249"/>
      <c r="E20" s="249"/>
      <c r="F20" s="249"/>
      <c r="G20" s="249"/>
      <c r="H20" s="249"/>
      <c r="I20" s="249"/>
      <c r="J20" s="134"/>
      <c r="K20" s="136"/>
      <c r="L20" s="134"/>
    </row>
    <row r="21" spans="1:12" ht="18" customHeight="1">
      <c r="A21" s="137" t="s">
        <v>188</v>
      </c>
      <c r="B21" s="249">
        <v>0</v>
      </c>
      <c r="C21" s="134"/>
      <c r="D21" s="249">
        <v>0</v>
      </c>
      <c r="E21" s="249">
        <v>-149969</v>
      </c>
      <c r="F21" s="249">
        <v>0</v>
      </c>
      <c r="G21" s="249">
        <v>0</v>
      </c>
      <c r="H21" s="249"/>
      <c r="I21" s="249">
        <v>149969</v>
      </c>
      <c r="J21" s="134"/>
      <c r="K21" s="136">
        <v>0</v>
      </c>
      <c r="L21" s="134"/>
    </row>
    <row r="22" spans="1:12" ht="18" customHeight="1">
      <c r="A22" s="137"/>
      <c r="B22" s="249"/>
      <c r="C22" s="134"/>
      <c r="D22" s="249"/>
      <c r="E22" s="249"/>
      <c r="F22" s="249"/>
      <c r="G22" s="249"/>
      <c r="H22" s="249"/>
      <c r="I22" s="249"/>
      <c r="J22" s="134"/>
      <c r="K22" s="250"/>
      <c r="L22" s="134"/>
    </row>
    <row r="23" spans="1:12" ht="18" customHeight="1">
      <c r="A23" s="138" t="s">
        <v>189</v>
      </c>
      <c r="B23" s="139">
        <v>0</v>
      </c>
      <c r="C23" s="140"/>
      <c r="D23" s="139">
        <v>0</v>
      </c>
      <c r="E23" s="139">
        <v>20511</v>
      </c>
      <c r="F23" s="249">
        <v>0</v>
      </c>
      <c r="G23" s="249">
        <v>0</v>
      </c>
      <c r="H23" s="139"/>
      <c r="I23" s="140">
        <v>7163253</v>
      </c>
      <c r="J23" s="140"/>
      <c r="K23" s="136">
        <v>7183764</v>
      </c>
      <c r="L23" s="140"/>
    </row>
    <row r="24" spans="1:11" ht="18" customHeight="1">
      <c r="A24" s="137"/>
      <c r="B24" s="141"/>
      <c r="C24" s="142"/>
      <c r="D24" s="141"/>
      <c r="E24" s="141"/>
      <c r="F24" s="141"/>
      <c r="G24" s="133"/>
      <c r="H24" s="133"/>
      <c r="I24" s="133"/>
      <c r="J24" s="134"/>
      <c r="K24" s="144"/>
    </row>
    <row r="25" spans="1:12" ht="18" customHeight="1" thickBot="1">
      <c r="A25" s="132" t="s">
        <v>180</v>
      </c>
      <c r="B25" s="145">
        <v>111667288</v>
      </c>
      <c r="C25" s="146"/>
      <c r="D25" s="145">
        <v>0</v>
      </c>
      <c r="E25" s="145">
        <v>21254</v>
      </c>
      <c r="F25" s="145">
        <v>100590</v>
      </c>
      <c r="G25" s="145">
        <v>110238037</v>
      </c>
      <c r="H25" s="145"/>
      <c r="I25" s="145">
        <v>-76574127</v>
      </c>
      <c r="J25" s="146"/>
      <c r="K25" s="147">
        <v>145453042</v>
      </c>
      <c r="L25" s="134"/>
    </row>
    <row r="26" spans="2:12" ht="18" customHeight="1" thickTop="1">
      <c r="B26" s="133"/>
      <c r="C26" s="134"/>
      <c r="D26" s="133"/>
      <c r="E26" s="133"/>
      <c r="F26" s="133"/>
      <c r="G26" s="133"/>
      <c r="H26" s="133"/>
      <c r="I26" s="133"/>
      <c r="J26" s="134"/>
      <c r="K26" s="133"/>
      <c r="L26" s="134"/>
    </row>
    <row r="27" spans="1:12" ht="18" customHeight="1">
      <c r="A27" s="132" t="s">
        <v>102</v>
      </c>
      <c r="B27" s="133"/>
      <c r="C27" s="134"/>
      <c r="D27" s="133"/>
      <c r="E27" s="133"/>
      <c r="F27" s="133"/>
      <c r="G27" s="133"/>
      <c r="H27" s="133"/>
      <c r="I27" s="133"/>
      <c r="J27" s="134"/>
      <c r="K27" s="133"/>
      <c r="L27" s="134"/>
    </row>
    <row r="28" spans="1:12" ht="18" customHeight="1">
      <c r="A28" s="148" t="s">
        <v>100</v>
      </c>
      <c r="B28" s="149">
        <v>111667288</v>
      </c>
      <c r="C28" s="150"/>
      <c r="D28" s="151">
        <v>0</v>
      </c>
      <c r="E28" s="151">
        <v>21254</v>
      </c>
      <c r="F28" s="151">
        <v>100590</v>
      </c>
      <c r="G28" s="151">
        <v>110238037</v>
      </c>
      <c r="H28" s="151"/>
      <c r="I28" s="151">
        <v>-76574127</v>
      </c>
      <c r="J28" s="150"/>
      <c r="K28" s="152">
        <v>145453042</v>
      </c>
      <c r="L28" s="134"/>
    </row>
    <row r="29" spans="1:12" ht="18" customHeight="1">
      <c r="A29" s="148" t="s">
        <v>101</v>
      </c>
      <c r="B29" s="153">
        <v>0</v>
      </c>
      <c r="C29" s="154"/>
      <c r="D29" s="155">
        <v>0</v>
      </c>
      <c r="E29" s="155">
        <v>0</v>
      </c>
      <c r="F29" s="155">
        <v>0</v>
      </c>
      <c r="G29" s="144">
        <v>0</v>
      </c>
      <c r="H29" s="144"/>
      <c r="I29" s="144">
        <v>0</v>
      </c>
      <c r="J29" s="156"/>
      <c r="K29" s="157">
        <v>0</v>
      </c>
      <c r="L29" s="134"/>
    </row>
    <row r="30" spans="1:12" ht="15.75">
      <c r="A30" s="132" t="s">
        <v>180</v>
      </c>
      <c r="B30" s="133">
        <v>111667288</v>
      </c>
      <c r="C30" s="134"/>
      <c r="D30" s="133">
        <v>0</v>
      </c>
      <c r="E30" s="133">
        <v>21254</v>
      </c>
      <c r="F30" s="133">
        <v>100590</v>
      </c>
      <c r="G30" s="133">
        <v>110238037</v>
      </c>
      <c r="H30" s="133">
        <f>SUM(H28:H29)</f>
        <v>0</v>
      </c>
      <c r="I30" s="133">
        <v>-76574127</v>
      </c>
      <c r="J30" s="133">
        <v>0</v>
      </c>
      <c r="K30" s="133">
        <v>145453042</v>
      </c>
      <c r="L30" s="134"/>
    </row>
    <row r="31" spans="1:12" ht="15.75">
      <c r="A31" s="158"/>
      <c r="B31" s="133"/>
      <c r="C31" s="159"/>
      <c r="D31" s="133"/>
      <c r="E31" s="133"/>
      <c r="F31" s="133"/>
      <c r="G31" s="133"/>
      <c r="H31" s="133"/>
      <c r="I31" s="133"/>
      <c r="J31" s="159"/>
      <c r="K31" s="136"/>
      <c r="L31" s="134"/>
    </row>
    <row r="32" spans="1:12" ht="15.75">
      <c r="A32" s="352" t="s">
        <v>215</v>
      </c>
      <c r="B32" s="133">
        <v>0</v>
      </c>
      <c r="C32" s="159"/>
      <c r="D32" s="133">
        <v>0</v>
      </c>
      <c r="E32" s="133">
        <v>0</v>
      </c>
      <c r="F32" s="140">
        <v>-100590</v>
      </c>
      <c r="G32" s="133">
        <v>0</v>
      </c>
      <c r="H32" s="133"/>
      <c r="I32" s="133">
        <v>0</v>
      </c>
      <c r="J32" s="159"/>
      <c r="K32" s="136">
        <v>-100590</v>
      </c>
      <c r="L32" s="134"/>
    </row>
    <row r="33" spans="1:12" ht="15.75">
      <c r="A33" s="158"/>
      <c r="B33" s="133"/>
      <c r="C33" s="159"/>
      <c r="D33" s="133"/>
      <c r="E33" s="133"/>
      <c r="F33" s="140"/>
      <c r="G33" s="133"/>
      <c r="H33" s="133"/>
      <c r="I33" s="133"/>
      <c r="J33" s="159"/>
      <c r="K33" s="136"/>
      <c r="L33" s="134"/>
    </row>
    <row r="34" spans="1:12" s="119" customFormat="1" ht="18" customHeight="1">
      <c r="A34" s="138" t="s">
        <v>189</v>
      </c>
      <c r="B34" s="139">
        <v>0</v>
      </c>
      <c r="C34" s="140"/>
      <c r="D34" s="139">
        <v>0</v>
      </c>
      <c r="E34" s="140">
        <v>15078</v>
      </c>
      <c r="F34" s="133">
        <v>0</v>
      </c>
      <c r="G34" s="139">
        <v>0</v>
      </c>
      <c r="H34" s="139"/>
      <c r="I34" s="140">
        <v>16917962</v>
      </c>
      <c r="J34" s="140"/>
      <c r="K34" s="136">
        <v>16933040</v>
      </c>
      <c r="L34" s="140"/>
    </row>
    <row r="35" spans="1:11" ht="17.25" customHeight="1">
      <c r="A35" s="160"/>
      <c r="B35" s="161"/>
      <c r="C35" s="161"/>
      <c r="D35" s="161"/>
      <c r="E35" s="161"/>
      <c r="F35" s="161"/>
      <c r="G35" s="161"/>
      <c r="H35" s="161"/>
      <c r="I35" s="46"/>
      <c r="J35" s="161"/>
      <c r="K35" s="133"/>
    </row>
    <row r="36" spans="1:13" ht="18" customHeight="1" thickBot="1">
      <c r="A36" s="158" t="s">
        <v>205</v>
      </c>
      <c r="B36" s="145">
        <v>111667288</v>
      </c>
      <c r="C36" s="145"/>
      <c r="D36" s="145">
        <v>0</v>
      </c>
      <c r="E36" s="145">
        <v>36332</v>
      </c>
      <c r="F36" s="145">
        <v>0</v>
      </c>
      <c r="G36" s="145">
        <v>110238037</v>
      </c>
      <c r="H36" s="145">
        <f>SUM(H30:H35)</f>
        <v>0</v>
      </c>
      <c r="I36" s="145">
        <v>-59656165</v>
      </c>
      <c r="J36" s="145">
        <v>0</v>
      </c>
      <c r="K36" s="145">
        <v>162285492</v>
      </c>
      <c r="L36" s="133"/>
      <c r="M36" s="143"/>
    </row>
    <row r="37" spans="1:11" s="119" customFormat="1" ht="13.5" thickTop="1">
      <c r="A37" s="162"/>
      <c r="B37" s="162"/>
      <c r="C37" s="162"/>
      <c r="D37" s="162"/>
      <c r="E37" s="162"/>
      <c r="F37" s="162"/>
      <c r="G37" s="162"/>
      <c r="H37" s="162"/>
      <c r="I37" s="162"/>
      <c r="J37" s="162"/>
      <c r="K37" s="162"/>
    </row>
    <row r="38" spans="1:11" s="119" customFormat="1" ht="12.75">
      <c r="A38" s="162"/>
      <c r="B38" s="162"/>
      <c r="C38" s="162"/>
      <c r="D38" s="162"/>
      <c r="E38" s="162"/>
      <c r="F38" s="162"/>
      <c r="G38" s="162"/>
      <c r="H38" s="162"/>
      <c r="I38" s="162"/>
      <c r="J38" s="162"/>
      <c r="K38" s="162"/>
    </row>
    <row r="39" spans="1:12" s="119" customFormat="1" ht="12.75">
      <c r="A39" s="363" t="s">
        <v>181</v>
      </c>
      <c r="B39" s="363"/>
      <c r="C39" s="363"/>
      <c r="D39" s="363"/>
      <c r="E39" s="363"/>
      <c r="F39" s="363"/>
      <c r="G39" s="363"/>
      <c r="H39" s="363"/>
      <c r="I39" s="363"/>
      <c r="J39" s="363"/>
      <c r="K39" s="363"/>
      <c r="L39" s="164"/>
    </row>
    <row r="40" spans="1:12" s="119" customFormat="1" ht="12.75">
      <c r="A40" s="363"/>
      <c r="B40" s="363"/>
      <c r="C40" s="363"/>
      <c r="D40" s="363"/>
      <c r="E40" s="363"/>
      <c r="F40" s="363"/>
      <c r="G40" s="363"/>
      <c r="H40" s="363"/>
      <c r="I40" s="363"/>
      <c r="J40" s="363"/>
      <c r="K40" s="363"/>
      <c r="L40" s="164"/>
    </row>
    <row r="41" spans="1:12" ht="12.75">
      <c r="A41" s="363"/>
      <c r="B41" s="363"/>
      <c r="C41" s="363"/>
      <c r="D41" s="363"/>
      <c r="E41" s="363"/>
      <c r="F41" s="363"/>
      <c r="G41" s="363"/>
      <c r="H41" s="363"/>
      <c r="I41" s="363"/>
      <c r="J41" s="363"/>
      <c r="K41" s="363"/>
      <c r="L41" s="164"/>
    </row>
    <row r="42" spans="1:12" ht="12.75">
      <c r="A42" s="363"/>
      <c r="B42" s="363"/>
      <c r="C42" s="363"/>
      <c r="D42" s="363"/>
      <c r="E42" s="363"/>
      <c r="F42" s="363"/>
      <c r="G42" s="363"/>
      <c r="H42" s="363"/>
      <c r="I42" s="363"/>
      <c r="J42" s="363"/>
      <c r="K42" s="363"/>
      <c r="L42" s="164"/>
    </row>
    <row r="44" spans="2:11" ht="18.75">
      <c r="B44" s="165"/>
      <c r="C44" s="165"/>
      <c r="D44" s="165"/>
      <c r="E44" s="165"/>
      <c r="F44" s="165"/>
      <c r="G44" s="165"/>
      <c r="H44" s="165"/>
      <c r="I44" s="165"/>
      <c r="J44" s="165"/>
      <c r="K44" s="165"/>
    </row>
    <row r="45" spans="2:11" ht="12.75">
      <c r="B45" s="166">
        <f>B36-'[4]Condensed BS'!C39</f>
        <v>0</v>
      </c>
      <c r="I45" s="166">
        <f>I36+G36+F36+E36-'Condensed BS'!C40</f>
        <v>0</v>
      </c>
      <c r="K45" s="166">
        <f>K36-'Condensed BS'!C41</f>
        <v>0</v>
      </c>
    </row>
  </sheetData>
  <sheetProtection/>
  <mergeCells count="2">
    <mergeCell ref="D9:G9"/>
    <mergeCell ref="A39:K42"/>
  </mergeCells>
  <printOptions/>
  <pageMargins left="0.66" right="0.42" top="0.69" bottom="0.87" header="0.37" footer="0.34"/>
  <pageSetup fitToHeight="1" fitToWidth="1" horizontalDpi="600" verticalDpi="600" orientation="portrait" paperSize="9" scale="49" r:id="rId1"/>
</worksheet>
</file>

<file path=xl/worksheets/sheet5.xml><?xml version="1.0" encoding="utf-8"?>
<worksheet xmlns="http://schemas.openxmlformats.org/spreadsheetml/2006/main" xmlns:r="http://schemas.openxmlformats.org/officeDocument/2006/relationships">
  <sheetPr>
    <tabColor indexed="26"/>
    <pageSetUpPr fitToPage="1"/>
  </sheetPr>
  <dimension ref="A1:U962"/>
  <sheetViews>
    <sheetView showGridLines="0" view="pageBreakPreview" zoomScale="85" zoomScaleNormal="75" zoomScaleSheetLayoutView="85" workbookViewId="0" topLeftCell="A1">
      <pane xSplit="2" ySplit="8" topLeftCell="C51" activePane="bottomRight" state="frozen"/>
      <selection pane="topLeft" activeCell="A5" sqref="A5"/>
      <selection pane="topRight" activeCell="A5" sqref="A5"/>
      <selection pane="bottomLeft" activeCell="A5" sqref="A5"/>
      <selection pane="bottomRight" activeCell="H71" sqref="H71"/>
    </sheetView>
  </sheetViews>
  <sheetFormatPr defaultColWidth="8.8515625" defaultRowHeight="12.75"/>
  <cols>
    <col min="1" max="1" width="50.57421875" style="1" customWidth="1"/>
    <col min="2" max="2" width="11.8515625" style="1" customWidth="1"/>
    <col min="3" max="3" width="11.140625" style="1" customWidth="1"/>
    <col min="4" max="4" width="3.57421875" style="1" customWidth="1"/>
    <col min="5" max="5" width="9.7109375" style="1" customWidth="1"/>
    <col min="6" max="6" width="13.421875" style="9" bestFit="1" customWidth="1"/>
    <col min="7" max="7" width="3.7109375" style="1" customWidth="1"/>
    <col min="8" max="8" width="23.421875" style="274" bestFit="1" customWidth="1"/>
    <col min="9" max="9" width="7.140625" style="1" customWidth="1"/>
    <col min="10" max="10" width="24.00390625" style="1" bestFit="1" customWidth="1"/>
    <col min="11" max="11" width="3.28125" style="1" customWidth="1"/>
    <col min="12" max="12" width="19.421875" style="268" bestFit="1" customWidth="1"/>
    <col min="13" max="13" width="25.140625" style="1" bestFit="1" customWidth="1"/>
    <col min="14" max="14" width="15.8515625" style="1" customWidth="1"/>
    <col min="15" max="15" width="25.140625" style="1" bestFit="1" customWidth="1"/>
    <col min="16" max="16" width="3.421875" style="1" customWidth="1"/>
    <col min="17" max="17" width="25.28125" style="1" customWidth="1"/>
    <col min="18" max="18" width="3.421875" style="1" customWidth="1"/>
    <col min="19" max="19" width="25.140625" style="1" customWidth="1"/>
    <col min="20" max="20" width="15.7109375" style="1" customWidth="1"/>
    <col min="21" max="21" width="12.8515625" style="1" bestFit="1" customWidth="1"/>
    <col min="22" max="16384" width="8.8515625" style="1" customWidth="1"/>
  </cols>
  <sheetData>
    <row r="1" ht="19.5" customHeight="1">
      <c r="A1" s="16" t="s">
        <v>0</v>
      </c>
    </row>
    <row r="2" ht="19.5" customHeight="1">
      <c r="A2" s="16" t="s">
        <v>194</v>
      </c>
    </row>
    <row r="3" ht="19.5" customHeight="1">
      <c r="A3" s="27"/>
    </row>
    <row r="4" ht="15.75">
      <c r="A4" s="27" t="s">
        <v>103</v>
      </c>
    </row>
    <row r="5" spans="1:19" ht="15.75">
      <c r="A5" s="167"/>
      <c r="H5" s="275">
        <f>H83-H73</f>
        <v>-97315514.368</v>
      </c>
      <c r="J5" s="66">
        <f>J83-J73</f>
        <v>-12418650</v>
      </c>
      <c r="L5" s="268" t="s">
        <v>193</v>
      </c>
      <c r="M5" s="168" t="s">
        <v>104</v>
      </c>
      <c r="N5" s="169"/>
      <c r="O5" s="170" t="s">
        <v>105</v>
      </c>
      <c r="S5" s="66"/>
    </row>
    <row r="6" spans="6:19" ht="15.75">
      <c r="F6" s="25"/>
      <c r="H6" s="95" t="s">
        <v>80</v>
      </c>
      <c r="J6" s="45" t="s">
        <v>80</v>
      </c>
      <c r="L6" s="268" t="s">
        <v>192</v>
      </c>
      <c r="M6" s="171" t="s">
        <v>106</v>
      </c>
      <c r="N6" s="115" t="s">
        <v>107</v>
      </c>
      <c r="O6" s="172" t="s">
        <v>106</v>
      </c>
      <c r="Q6" s="2" t="s">
        <v>106</v>
      </c>
      <c r="S6" s="45" t="s">
        <v>106</v>
      </c>
    </row>
    <row r="7" spans="6:19" ht="15.75">
      <c r="F7" s="25"/>
      <c r="H7" s="276">
        <v>40724</v>
      </c>
      <c r="I7" s="26"/>
      <c r="J7" s="173">
        <v>40359</v>
      </c>
      <c r="L7" s="293">
        <v>40633</v>
      </c>
      <c r="M7" s="174">
        <v>40633</v>
      </c>
      <c r="N7" s="175" t="s">
        <v>108</v>
      </c>
      <c r="O7" s="259">
        <v>40633</v>
      </c>
      <c r="Q7" s="262">
        <v>40543</v>
      </c>
      <c r="S7" s="173">
        <v>40178</v>
      </c>
    </row>
    <row r="8" spans="6:19" ht="15.75">
      <c r="F8" s="25"/>
      <c r="H8" s="277" t="s">
        <v>8</v>
      </c>
      <c r="J8" s="176" t="s">
        <v>8</v>
      </c>
      <c r="M8" s="177" t="s">
        <v>8</v>
      </c>
      <c r="N8" s="258" t="s">
        <v>109</v>
      </c>
      <c r="O8" s="178" t="s">
        <v>8</v>
      </c>
      <c r="Q8" s="57" t="s">
        <v>8</v>
      </c>
      <c r="S8" s="176" t="s">
        <v>8</v>
      </c>
    </row>
    <row r="9" spans="1:19" ht="15.75">
      <c r="A9" s="27" t="s">
        <v>110</v>
      </c>
      <c r="H9" s="278"/>
      <c r="J9" s="9"/>
      <c r="K9" s="9"/>
      <c r="L9" s="294"/>
      <c r="M9" s="179"/>
      <c r="N9" s="22"/>
      <c r="O9" s="180"/>
      <c r="S9" s="9"/>
    </row>
    <row r="10" spans="1:19" ht="15.75">
      <c r="A10" s="1" t="s">
        <v>111</v>
      </c>
      <c r="B10" s="181"/>
      <c r="C10" s="182"/>
      <c r="D10" s="183"/>
      <c r="E10" s="184"/>
      <c r="F10" s="185"/>
      <c r="H10" s="265"/>
      <c r="I10" s="27"/>
      <c r="J10" s="37"/>
      <c r="K10" s="9"/>
      <c r="L10" s="294"/>
      <c r="M10" s="187"/>
      <c r="N10" s="46"/>
      <c r="O10" s="188"/>
      <c r="S10" s="37"/>
    </row>
    <row r="11" spans="1:19" ht="15.75">
      <c r="A11" s="189" t="s">
        <v>112</v>
      </c>
      <c r="B11" s="181"/>
      <c r="C11" s="182"/>
      <c r="D11" s="183"/>
      <c r="E11" s="184"/>
      <c r="F11" s="185"/>
      <c r="H11" s="265">
        <f>'Condensed IS (hide)'!I35</f>
        <v>98539650</v>
      </c>
      <c r="I11" s="27"/>
      <c r="J11" s="186">
        <f>'Condensed IS (hide)'!K35</f>
        <v>9625005</v>
      </c>
      <c r="K11" s="9"/>
      <c r="L11" s="267">
        <f>H11+H12</f>
        <v>98581401</v>
      </c>
      <c r="M11" s="190">
        <v>0</v>
      </c>
      <c r="N11" s="191"/>
      <c r="O11" s="192"/>
      <c r="S11" s="191">
        <v>0</v>
      </c>
    </row>
    <row r="12" spans="1:19" ht="15.75">
      <c r="A12" s="189" t="s">
        <v>113</v>
      </c>
      <c r="B12" s="181"/>
      <c r="C12" s="182"/>
      <c r="D12" s="183"/>
      <c r="E12" s="184"/>
      <c r="F12" s="185"/>
      <c r="H12" s="265">
        <v>41751</v>
      </c>
      <c r="I12" s="27"/>
      <c r="J12" s="186">
        <f>'Condensed IS (hide)'!K43</f>
        <v>-146474</v>
      </c>
      <c r="K12" s="9"/>
      <c r="L12" s="267">
        <f>H12+O12</f>
        <v>83502</v>
      </c>
      <c r="M12" s="193">
        <f>'[7]CF Mar 11'!$B$10</f>
        <v>41751</v>
      </c>
      <c r="N12" s="186">
        <v>0</v>
      </c>
      <c r="O12" s="194">
        <f>M12+N12</f>
        <v>41751</v>
      </c>
      <c r="Q12" s="260">
        <v>-156791</v>
      </c>
      <c r="S12" s="186">
        <f>'[5]CF Dec 09'!$B$10</f>
        <v>291693</v>
      </c>
    </row>
    <row r="13" spans="1:19" ht="15.75">
      <c r="A13" s="138"/>
      <c r="B13" s="181"/>
      <c r="C13" s="182"/>
      <c r="D13" s="183"/>
      <c r="E13" s="184"/>
      <c r="F13" s="185"/>
      <c r="H13" s="265"/>
      <c r="I13" s="27"/>
      <c r="J13" s="37"/>
      <c r="K13" s="9"/>
      <c r="L13" s="294"/>
      <c r="M13" s="187"/>
      <c r="N13" s="46"/>
      <c r="O13" s="188"/>
      <c r="Q13" s="260"/>
      <c r="S13" s="37"/>
    </row>
    <row r="14" spans="1:19" ht="15.75">
      <c r="A14" s="138" t="s">
        <v>114</v>
      </c>
      <c r="B14" s="181"/>
      <c r="C14" s="181"/>
      <c r="D14" s="181"/>
      <c r="E14" s="181"/>
      <c r="F14" s="181"/>
      <c r="H14" s="265"/>
      <c r="I14" s="27"/>
      <c r="J14" s="37"/>
      <c r="K14" s="9"/>
      <c r="L14" s="294"/>
      <c r="M14" s="187"/>
      <c r="N14" s="46"/>
      <c r="O14" s="188"/>
      <c r="Q14" s="260"/>
      <c r="S14" s="37"/>
    </row>
    <row r="15" spans="1:19" ht="15.75">
      <c r="A15" s="138" t="s">
        <v>52</v>
      </c>
      <c r="B15" s="181"/>
      <c r="C15" s="182"/>
      <c r="D15" s="183"/>
      <c r="E15" s="184"/>
      <c r="H15" s="266">
        <f>'[6]CF'!$B$16</f>
        <v>20371.368000000002</v>
      </c>
      <c r="I15" s="27"/>
      <c r="J15" s="186">
        <v>-136949</v>
      </c>
      <c r="K15" s="9"/>
      <c r="L15" s="267">
        <f>H15+O15</f>
        <v>20371.368000000002</v>
      </c>
      <c r="M15" s="193">
        <v>0</v>
      </c>
      <c r="N15" s="186"/>
      <c r="O15" s="194">
        <f aca="true" t="shared" si="0" ref="O15:O32">M15+N15</f>
        <v>0</v>
      </c>
      <c r="Q15" s="260">
        <v>0</v>
      </c>
      <c r="S15" s="186">
        <v>0</v>
      </c>
    </row>
    <row r="16" spans="1:19" ht="15.75">
      <c r="A16" s="138" t="s">
        <v>115</v>
      </c>
      <c r="B16" s="181"/>
      <c r="C16" s="182"/>
      <c r="D16" s="183"/>
      <c r="E16" s="184"/>
      <c r="H16" s="266">
        <v>0</v>
      </c>
      <c r="I16" s="27"/>
      <c r="J16" s="186">
        <v>0</v>
      </c>
      <c r="K16" s="9"/>
      <c r="L16" s="294"/>
      <c r="M16" s="193">
        <v>0</v>
      </c>
      <c r="N16" s="186"/>
      <c r="O16" s="194">
        <f t="shared" si="0"/>
        <v>0</v>
      </c>
      <c r="Q16" s="260">
        <v>0</v>
      </c>
      <c r="S16" s="186">
        <v>0</v>
      </c>
    </row>
    <row r="17" spans="1:19" ht="15.75">
      <c r="A17" s="138" t="s">
        <v>116</v>
      </c>
      <c r="B17" s="181"/>
      <c r="C17" s="182"/>
      <c r="D17" s="183"/>
      <c r="E17" s="184"/>
      <c r="H17" s="266">
        <f>+'[6]CF'!$B$19</f>
        <v>-60000</v>
      </c>
      <c r="I17" s="27"/>
      <c r="J17" s="186">
        <v>0</v>
      </c>
      <c r="K17" s="9"/>
      <c r="L17" s="294"/>
      <c r="M17" s="193">
        <v>0</v>
      </c>
      <c r="N17" s="186"/>
      <c r="O17" s="194">
        <f t="shared" si="0"/>
        <v>0</v>
      </c>
      <c r="Q17" s="260">
        <v>0</v>
      </c>
      <c r="S17" s="186">
        <v>0</v>
      </c>
    </row>
    <row r="18" spans="1:19" ht="15.75" customHeight="1">
      <c r="A18" s="181" t="s">
        <v>196</v>
      </c>
      <c r="B18" s="181"/>
      <c r="C18" s="195"/>
      <c r="D18" s="181"/>
      <c r="E18" s="181"/>
      <c r="F18" s="181"/>
      <c r="H18" s="265"/>
      <c r="I18" s="27"/>
      <c r="J18" s="186"/>
      <c r="K18" s="9"/>
      <c r="L18" s="294"/>
      <c r="M18" s="193">
        <v>0</v>
      </c>
      <c r="N18" s="186"/>
      <c r="O18" s="194">
        <f t="shared" si="0"/>
        <v>0</v>
      </c>
      <c r="Q18" s="260">
        <v>0</v>
      </c>
      <c r="S18" s="186">
        <v>0</v>
      </c>
    </row>
    <row r="19" spans="1:19" ht="15.75">
      <c r="A19" s="181" t="s">
        <v>118</v>
      </c>
      <c r="B19" s="181"/>
      <c r="C19" s="181"/>
      <c r="D19" s="181"/>
      <c r="E19" s="181"/>
      <c r="H19" s="266">
        <f>'[6]CF'!$B$28</f>
        <v>0</v>
      </c>
      <c r="I19" s="196"/>
      <c r="J19" s="46">
        <v>-21500</v>
      </c>
      <c r="K19" s="9"/>
      <c r="L19" s="294"/>
      <c r="M19" s="187">
        <v>0</v>
      </c>
      <c r="N19" s="46"/>
      <c r="O19" s="194">
        <f t="shared" si="0"/>
        <v>0</v>
      </c>
      <c r="Q19" s="260">
        <v>0</v>
      </c>
      <c r="S19" s="46">
        <f>'[5]CF Dec 09'!$B$17</f>
        <v>-93000</v>
      </c>
    </row>
    <row r="20" spans="1:19" ht="15.75">
      <c r="A20" s="181" t="s">
        <v>119</v>
      </c>
      <c r="B20" s="181"/>
      <c r="C20" s="181"/>
      <c r="D20" s="181"/>
      <c r="E20" s="181"/>
      <c r="H20" s="266">
        <f>+'[6]CF'!$B$32</f>
        <v>-1013586</v>
      </c>
      <c r="J20" s="186">
        <v>0</v>
      </c>
      <c r="K20" s="9"/>
      <c r="L20" s="294"/>
      <c r="M20" s="193">
        <v>0</v>
      </c>
      <c r="N20" s="186"/>
      <c r="O20" s="194">
        <f t="shared" si="0"/>
        <v>0</v>
      </c>
      <c r="Q20" s="260">
        <v>0</v>
      </c>
      <c r="S20" s="186">
        <v>0</v>
      </c>
    </row>
    <row r="21" spans="1:19" ht="15.75">
      <c r="A21" s="1" t="s">
        <v>130</v>
      </c>
      <c r="B21" s="181"/>
      <c r="C21" s="181"/>
      <c r="D21" s="181"/>
      <c r="E21" s="181"/>
      <c r="H21" s="266">
        <f>'[6]CF'!$B$28</f>
        <v>0</v>
      </c>
      <c r="J21" s="186">
        <v>155000</v>
      </c>
      <c r="K21" s="9"/>
      <c r="L21" s="294"/>
      <c r="M21" s="193"/>
      <c r="N21" s="186"/>
      <c r="O21" s="194"/>
      <c r="S21" s="186"/>
    </row>
    <row r="22" spans="1:19" ht="15.75">
      <c r="A22" s="138" t="s">
        <v>121</v>
      </c>
      <c r="B22" s="181"/>
      <c r="C22" s="182"/>
      <c r="D22" s="183"/>
      <c r="E22" s="184"/>
      <c r="H22" s="266">
        <f>'[6]CF'!$B$34</f>
        <v>-33165</v>
      </c>
      <c r="I22" s="27"/>
      <c r="J22" s="186">
        <v>-47739</v>
      </c>
      <c r="K22" s="9"/>
      <c r="L22" s="267">
        <f>H22+O22</f>
        <v>-33165</v>
      </c>
      <c r="M22" s="193">
        <f>'[7]CF Mar 11'!$B$20</f>
        <v>0</v>
      </c>
      <c r="N22" s="186"/>
      <c r="O22" s="194">
        <f t="shared" si="0"/>
        <v>0</v>
      </c>
      <c r="Q22" s="260">
        <v>-3</v>
      </c>
      <c r="S22" s="186">
        <f>'[5]CF Dec 09'!$B$20</f>
        <v>-1087</v>
      </c>
    </row>
    <row r="23" spans="1:19" ht="15.75">
      <c r="A23" s="138" t="s">
        <v>126</v>
      </c>
      <c r="B23" s="181"/>
      <c r="C23" s="181"/>
      <c r="D23" s="199"/>
      <c r="E23" s="199"/>
      <c r="H23" s="266">
        <f>'[6]CF'!$B$33</f>
        <v>620067</v>
      </c>
      <c r="J23" s="37">
        <v>1241272</v>
      </c>
      <c r="K23" s="9"/>
      <c r="L23" s="267">
        <f>H23+O23</f>
        <v>636684</v>
      </c>
      <c r="M23" s="187">
        <f>'[7]CF Mar 11'!$B$19</f>
        <v>16617</v>
      </c>
      <c r="N23" s="46"/>
      <c r="O23" s="194">
        <f t="shared" si="0"/>
        <v>16617</v>
      </c>
      <c r="Q23" s="260">
        <v>42538</v>
      </c>
      <c r="S23" s="37">
        <f>'[5]CF Dec 09'!$B$19</f>
        <v>28638</v>
      </c>
    </row>
    <row r="24" spans="1:19" ht="15.75">
      <c r="A24" s="138" t="s">
        <v>127</v>
      </c>
      <c r="B24" s="197"/>
      <c r="C24" s="182"/>
      <c r="D24" s="200"/>
      <c r="E24" s="163"/>
      <c r="H24" s="266">
        <f>'[6]CF'!$B$24</f>
        <v>5000000</v>
      </c>
      <c r="I24" s="196"/>
      <c r="J24" s="186">
        <v>0</v>
      </c>
      <c r="K24" s="9"/>
      <c r="L24" s="294"/>
      <c r="M24" s="193">
        <v>0</v>
      </c>
      <c r="N24" s="186"/>
      <c r="O24" s="194">
        <f t="shared" si="0"/>
        <v>0</v>
      </c>
      <c r="Q24" s="260">
        <v>0</v>
      </c>
      <c r="S24" s="186">
        <f>'[5]CF Dec 09'!$B$15</f>
        <v>58974</v>
      </c>
    </row>
    <row r="25" spans="1:19" ht="15.75">
      <c r="A25" s="1" t="s">
        <v>191</v>
      </c>
      <c r="B25" s="197"/>
      <c r="C25" s="182"/>
      <c r="D25" s="200"/>
      <c r="E25" s="163"/>
      <c r="H25" s="266">
        <v>0</v>
      </c>
      <c r="I25" s="196"/>
      <c r="J25" s="186">
        <v>2850000</v>
      </c>
      <c r="K25" s="9"/>
      <c r="L25" s="294"/>
      <c r="M25" s="193"/>
      <c r="N25" s="186"/>
      <c r="O25" s="194"/>
      <c r="S25" s="186"/>
    </row>
    <row r="26" spans="1:19" ht="15.75">
      <c r="A26" s="181" t="s">
        <v>128</v>
      </c>
      <c r="B26" s="31"/>
      <c r="C26" s="201"/>
      <c r="D26" s="31"/>
      <c r="E26" s="31"/>
      <c r="H26" s="46">
        <f>'[6]CF'!$B$12</f>
        <v>388874</v>
      </c>
      <c r="I26" s="31"/>
      <c r="J26" s="186">
        <v>469379</v>
      </c>
      <c r="K26" s="9"/>
      <c r="L26" s="267">
        <f>H26+O26</f>
        <v>480179</v>
      </c>
      <c r="M26" s="193">
        <f>'[7]CF Mar 11'!$B$12</f>
        <v>91305</v>
      </c>
      <c r="N26" s="186"/>
      <c r="O26" s="194">
        <f t="shared" si="0"/>
        <v>91305</v>
      </c>
      <c r="Q26" s="260">
        <v>321930</v>
      </c>
      <c r="S26" s="186">
        <f>'[5]CF Dec 09'!$B$12</f>
        <v>340451</v>
      </c>
    </row>
    <row r="27" spans="1:19" ht="15.75">
      <c r="A27" s="138" t="s">
        <v>132</v>
      </c>
      <c r="F27" s="1"/>
      <c r="H27" s="266">
        <f>'[6]CF'!$B$18</f>
        <v>53514</v>
      </c>
      <c r="I27" s="31"/>
      <c r="J27" s="186">
        <v>53514</v>
      </c>
      <c r="K27" s="9"/>
      <c r="L27" s="267">
        <f>H27+O27</f>
        <v>53514</v>
      </c>
      <c r="M27" s="193">
        <v>0</v>
      </c>
      <c r="N27" s="186"/>
      <c r="O27" s="194">
        <f t="shared" si="0"/>
        <v>0</v>
      </c>
      <c r="Q27" s="260">
        <v>0</v>
      </c>
      <c r="S27" s="186">
        <v>0</v>
      </c>
    </row>
    <row r="28" spans="1:19" ht="15.75">
      <c r="A28" s="181" t="s">
        <v>133</v>
      </c>
      <c r="F28" s="1"/>
      <c r="H28" s="266">
        <v>0</v>
      </c>
      <c r="I28" s="31"/>
      <c r="J28" s="186">
        <v>0</v>
      </c>
      <c r="K28" s="9"/>
      <c r="L28" s="294"/>
      <c r="M28" s="193">
        <v>0</v>
      </c>
      <c r="N28" s="186"/>
      <c r="O28" s="194">
        <f t="shared" si="0"/>
        <v>0</v>
      </c>
      <c r="Q28" s="260">
        <v>0</v>
      </c>
      <c r="S28" s="186">
        <v>0</v>
      </c>
    </row>
    <row r="29" spans="1:19" ht="15.75">
      <c r="A29" s="181" t="s">
        <v>134</v>
      </c>
      <c r="B29" s="197"/>
      <c r="C29" s="182"/>
      <c r="D29" s="183"/>
      <c r="E29" s="184"/>
      <c r="F29" s="186"/>
      <c r="H29" s="266"/>
      <c r="I29" s="27"/>
      <c r="J29" s="37"/>
      <c r="K29" s="9"/>
      <c r="L29" s="294"/>
      <c r="M29" s="187">
        <v>0</v>
      </c>
      <c r="N29" s="46"/>
      <c r="O29" s="194">
        <f t="shared" si="0"/>
        <v>0</v>
      </c>
      <c r="Q29" s="260">
        <v>0</v>
      </c>
      <c r="S29" s="37">
        <v>0</v>
      </c>
    </row>
    <row r="30" spans="1:19" ht="15.75">
      <c r="A30" s="181" t="s">
        <v>135</v>
      </c>
      <c r="B30" s="197"/>
      <c r="C30" s="182"/>
      <c r="D30" s="183"/>
      <c r="E30" s="184"/>
      <c r="F30" s="186"/>
      <c r="H30" s="266">
        <f>'[6]CF'!$B$20-O30</f>
        <v>0</v>
      </c>
      <c r="I30" s="27"/>
      <c r="J30" s="37">
        <v>55326</v>
      </c>
      <c r="K30" s="9"/>
      <c r="L30" s="294"/>
      <c r="M30" s="187">
        <f>'[7]CF Mar 11'!$B$13</f>
        <v>0</v>
      </c>
      <c r="N30" s="46"/>
      <c r="O30" s="194">
        <f t="shared" si="0"/>
        <v>0</v>
      </c>
      <c r="Q30" s="260">
        <v>68992</v>
      </c>
      <c r="S30" s="37">
        <f>'[5]CF Dec 09'!$B$13</f>
        <v>582684</v>
      </c>
    </row>
    <row r="31" spans="1:19" ht="15.75">
      <c r="A31" s="181" t="s">
        <v>136</v>
      </c>
      <c r="B31" s="197"/>
      <c r="C31" s="182"/>
      <c r="D31" s="200"/>
      <c r="E31" s="163"/>
      <c r="H31" s="266">
        <f>'[6]CF'!$B$22</f>
        <v>2256</v>
      </c>
      <c r="I31" s="196"/>
      <c r="J31" s="37">
        <v>0</v>
      </c>
      <c r="K31" s="9"/>
      <c r="L31" s="294"/>
      <c r="M31" s="187">
        <v>0</v>
      </c>
      <c r="N31" s="46"/>
      <c r="O31" s="194">
        <f t="shared" si="0"/>
        <v>0</v>
      </c>
      <c r="Q31" s="260">
        <v>0</v>
      </c>
      <c r="S31" s="37">
        <v>0</v>
      </c>
    </row>
    <row r="32" spans="1:19" ht="15.75">
      <c r="A32" s="138" t="s">
        <v>139</v>
      </c>
      <c r="B32" s="181"/>
      <c r="C32" s="184"/>
      <c r="D32" s="183"/>
      <c r="E32" s="184"/>
      <c r="F32" s="1"/>
      <c r="H32" s="279">
        <f>'[6]CF'!$B$27-O32</f>
        <v>0</v>
      </c>
      <c r="I32" s="196"/>
      <c r="J32" s="42">
        <v>52434</v>
      </c>
      <c r="K32" s="203"/>
      <c r="L32" s="295"/>
      <c r="M32" s="204">
        <f>'[7]CF Mar 11'!$B$16</f>
        <v>0</v>
      </c>
      <c r="N32" s="46"/>
      <c r="O32" s="205">
        <f t="shared" si="0"/>
        <v>0</v>
      </c>
      <c r="Q32" s="261">
        <v>22692</v>
      </c>
      <c r="S32" s="42">
        <f>'[5]CF Dec 09'!$B$16</f>
        <v>17723</v>
      </c>
    </row>
    <row r="33" spans="1:19" ht="15.75">
      <c r="A33" s="138"/>
      <c r="B33" s="181"/>
      <c r="C33" s="184"/>
      <c r="D33" s="183"/>
      <c r="E33" s="184"/>
      <c r="F33" s="185"/>
      <c r="H33" s="265"/>
      <c r="I33" s="196"/>
      <c r="J33" s="186"/>
      <c r="K33" s="203"/>
      <c r="L33" s="296"/>
      <c r="M33" s="193"/>
      <c r="N33" s="186"/>
      <c r="O33" s="194"/>
      <c r="S33" s="186"/>
    </row>
    <row r="34" spans="1:19" ht="15.75" customHeight="1">
      <c r="A34" s="1" t="s">
        <v>140</v>
      </c>
      <c r="F34" s="29"/>
      <c r="H34" s="265">
        <f>SUM(H10:H32)</f>
        <v>103559732.368</v>
      </c>
      <c r="J34" s="186">
        <f>SUM(J10:J32)</f>
        <v>14149268</v>
      </c>
      <c r="K34" s="9"/>
      <c r="L34" s="267">
        <f>SUM(L11:L32)</f>
        <v>99822486.368</v>
      </c>
      <c r="M34" s="193">
        <f>SUM(M10:M32)</f>
        <v>149673</v>
      </c>
      <c r="N34" s="186"/>
      <c r="O34" s="194">
        <f>M34+N34</f>
        <v>149673</v>
      </c>
      <c r="Q34" s="264">
        <f>SUM(Q12:Q32)</f>
        <v>299358</v>
      </c>
      <c r="S34" s="186">
        <f>SUM(S10:S32)</f>
        <v>1226076</v>
      </c>
    </row>
    <row r="35" spans="1:19" ht="15.75">
      <c r="A35" s="138" t="s">
        <v>141</v>
      </c>
      <c r="F35" s="29"/>
      <c r="H35" s="265"/>
      <c r="J35" s="186"/>
      <c r="K35" s="9"/>
      <c r="L35" s="294"/>
      <c r="M35" s="193"/>
      <c r="N35" s="186"/>
      <c r="O35" s="194"/>
      <c r="S35" s="186"/>
    </row>
    <row r="36" spans="1:19" ht="15.75">
      <c r="A36" s="138" t="s">
        <v>142</v>
      </c>
      <c r="F36" s="29"/>
      <c r="H36" s="265">
        <f>'[6]CF'!$B$37</f>
        <v>-187156</v>
      </c>
      <c r="J36" s="186">
        <v>-10145375</v>
      </c>
      <c r="K36" s="9"/>
      <c r="L36" s="267">
        <f>H36+O36</f>
        <v>-187156</v>
      </c>
      <c r="M36" s="193">
        <v>0</v>
      </c>
      <c r="N36" s="186"/>
      <c r="O36" s="194">
        <f aca="true" t="shared" si="1" ref="O36:O42">M36+N36</f>
        <v>0</v>
      </c>
      <c r="Q36" s="260">
        <v>0</v>
      </c>
      <c r="S36" s="186">
        <v>0</v>
      </c>
    </row>
    <row r="37" spans="1:19" ht="15.75">
      <c r="A37" s="181" t="s">
        <v>143</v>
      </c>
      <c r="F37" s="29"/>
      <c r="H37" s="265">
        <f>'[6]CF'!$B$38</f>
        <v>-32704</v>
      </c>
      <c r="J37" s="186">
        <v>197488</v>
      </c>
      <c r="K37" s="9"/>
      <c r="L37" s="267">
        <f>H37+O37</f>
        <v>-32704</v>
      </c>
      <c r="M37" s="193">
        <v>0</v>
      </c>
      <c r="N37" s="186"/>
      <c r="O37" s="194">
        <f t="shared" si="1"/>
        <v>0</v>
      </c>
      <c r="Q37" s="260">
        <v>0</v>
      </c>
      <c r="S37" s="186">
        <v>0</v>
      </c>
    </row>
    <row r="38" spans="1:19" ht="15.75">
      <c r="A38" s="181" t="s">
        <v>144</v>
      </c>
      <c r="F38" s="29"/>
      <c r="H38" s="265">
        <f>'[6]CF'!$B$39</f>
        <v>1450862</v>
      </c>
      <c r="J38" s="186">
        <v>76711</v>
      </c>
      <c r="K38" s="206"/>
      <c r="L38" s="267">
        <f>H38+O38</f>
        <v>1450862</v>
      </c>
      <c r="M38" s="193">
        <v>0</v>
      </c>
      <c r="N38" s="186"/>
      <c r="O38" s="194">
        <f t="shared" si="1"/>
        <v>0</v>
      </c>
      <c r="Q38" s="260">
        <v>0</v>
      </c>
      <c r="S38" s="186">
        <v>0</v>
      </c>
    </row>
    <row r="39" spans="1:19" ht="15.75">
      <c r="A39" s="181" t="s">
        <v>145</v>
      </c>
      <c r="F39" s="29"/>
      <c r="H39" s="265">
        <f>'[6]CF'!$B$40+'[6]CF'!$B$41-M39</f>
        <v>-1450708</v>
      </c>
      <c r="I39" s="31"/>
      <c r="J39" s="186">
        <v>5540471</v>
      </c>
      <c r="L39" s="267">
        <f>H39+O39</f>
        <v>-2137831</v>
      </c>
      <c r="M39" s="193">
        <f>'[7]CF Mar 11'!$B$24+'[7]CF Mar 11'!$B$25</f>
        <v>-687123</v>
      </c>
      <c r="N39" s="186"/>
      <c r="O39" s="194">
        <f t="shared" si="1"/>
        <v>-687123</v>
      </c>
      <c r="Q39" s="260">
        <v>310884</v>
      </c>
      <c r="S39" s="186">
        <f>'[5]CF Dec 09'!$B$24+'[5]CF Dec 09'!$B$25</f>
        <v>-908498</v>
      </c>
    </row>
    <row r="40" spans="1:19" ht="15.75">
      <c r="A40" s="199" t="s">
        <v>146</v>
      </c>
      <c r="B40" s="206"/>
      <c r="C40" s="206"/>
      <c r="D40" s="206"/>
      <c r="E40" s="206"/>
      <c r="F40" s="206"/>
      <c r="G40" s="206"/>
      <c r="H40" s="280"/>
      <c r="I40" s="31"/>
      <c r="J40" s="207"/>
      <c r="M40" s="208"/>
      <c r="N40" s="20"/>
      <c r="O40" s="194">
        <f t="shared" si="1"/>
        <v>0</v>
      </c>
      <c r="Q40" s="260">
        <v>0</v>
      </c>
      <c r="S40" s="20"/>
    </row>
    <row r="41" spans="1:19" ht="15.75" customHeight="1">
      <c r="A41" s="181" t="s">
        <v>147</v>
      </c>
      <c r="F41" s="1"/>
      <c r="H41" s="281"/>
      <c r="I41" s="31"/>
      <c r="J41" s="209"/>
      <c r="M41" s="193"/>
      <c r="N41" s="186"/>
      <c r="O41" s="194">
        <f t="shared" si="1"/>
        <v>0</v>
      </c>
      <c r="Q41" s="260">
        <v>0</v>
      </c>
      <c r="S41" s="186"/>
    </row>
    <row r="42" spans="1:19" ht="15.75">
      <c r="A42" s="181" t="s">
        <v>148</v>
      </c>
      <c r="B42" s="210"/>
      <c r="C42" s="210"/>
      <c r="D42" s="210"/>
      <c r="E42" s="210"/>
      <c r="F42" s="210"/>
      <c r="G42" s="210"/>
      <c r="H42" s="282">
        <f>'[6]CF'!$B$42+'[6]CF'!$B$43-M42</f>
        <v>468985</v>
      </c>
      <c r="I42" s="210"/>
      <c r="J42" s="209">
        <v>1208788</v>
      </c>
      <c r="L42" s="269">
        <f>H42+O42</f>
        <v>1071112</v>
      </c>
      <c r="M42" s="193">
        <f>'[7]CF Mar 11'!$B$26+'[7]CF Mar 11'!$B$27</f>
        <v>602127</v>
      </c>
      <c r="N42" s="186">
        <f>-N12</f>
        <v>0</v>
      </c>
      <c r="O42" s="194">
        <f t="shared" si="1"/>
        <v>602127</v>
      </c>
      <c r="Q42" s="260">
        <v>-308970</v>
      </c>
      <c r="S42" s="186">
        <f>'[5]CF Dec 09'!$B$26+'[5]CF Dec 09'!$B$27</f>
        <v>-165309</v>
      </c>
    </row>
    <row r="43" spans="1:19" ht="15.75">
      <c r="A43" s="181" t="s">
        <v>133</v>
      </c>
      <c r="B43" s="210"/>
      <c r="C43" s="210"/>
      <c r="D43" s="210"/>
      <c r="E43" s="210"/>
      <c r="F43" s="210"/>
      <c r="G43" s="210"/>
      <c r="H43" s="283">
        <f>'[6]CF'!$B$44</f>
        <v>-4351925</v>
      </c>
      <c r="I43" s="210"/>
      <c r="J43" s="211">
        <v>-144261</v>
      </c>
      <c r="L43" s="270">
        <f>H43+O43</f>
        <v>-4351925</v>
      </c>
      <c r="M43" s="212">
        <v>0</v>
      </c>
      <c r="N43" s="186"/>
      <c r="O43" s="205">
        <v>0</v>
      </c>
      <c r="Q43" s="261">
        <v>0</v>
      </c>
      <c r="S43" s="202">
        <v>0</v>
      </c>
    </row>
    <row r="44" spans="1:19" ht="15.75">
      <c r="A44" s="181"/>
      <c r="J44" s="213"/>
      <c r="M44" s="193"/>
      <c r="N44" s="186"/>
      <c r="O44" s="194"/>
      <c r="S44" s="214"/>
    </row>
    <row r="45" spans="1:19" ht="15.75">
      <c r="A45" s="181"/>
      <c r="H45" s="284">
        <f>SUM(H34:H44)</f>
        <v>99457086.368</v>
      </c>
      <c r="I45" s="31"/>
      <c r="J45" s="213">
        <f>SUM(J34:J44)</f>
        <v>10883090</v>
      </c>
      <c r="L45" s="269">
        <f>SUM(L33:L43)</f>
        <v>95634844.368</v>
      </c>
      <c r="M45" s="193">
        <f>SUM(M34:M44)</f>
        <v>64677</v>
      </c>
      <c r="N45" s="186"/>
      <c r="O45" s="194">
        <f>SUM(O34:O44)</f>
        <v>64677</v>
      </c>
      <c r="Q45" s="264">
        <f>SUM(Q33:Q43)</f>
        <v>301272</v>
      </c>
      <c r="S45" s="214">
        <f>SUM(S34:S44)</f>
        <v>152269</v>
      </c>
    </row>
    <row r="46" spans="1:19" ht="15.75">
      <c r="A46" s="1" t="s">
        <v>149</v>
      </c>
      <c r="H46" s="266">
        <f>'[6]CF'!$B$47-M46</f>
        <v>-116752</v>
      </c>
      <c r="J46" s="209">
        <v>-50976</v>
      </c>
      <c r="L46" s="270">
        <f>H46+O46</f>
        <v>-128752</v>
      </c>
      <c r="M46" s="193">
        <f>'[7]CF Mar 11'!$B$31</f>
        <v>-12000</v>
      </c>
      <c r="N46" s="186"/>
      <c r="O46" s="194">
        <f>M46+N46</f>
        <v>-12000</v>
      </c>
      <c r="Q46" s="261">
        <v>0</v>
      </c>
      <c r="S46" s="186">
        <f>'[5]CF Dec 09'!$B$30</f>
        <v>-18800</v>
      </c>
    </row>
    <row r="47" spans="8:19" ht="15.75">
      <c r="H47" s="285"/>
      <c r="I47" s="31"/>
      <c r="J47" s="215"/>
      <c r="M47" s="216"/>
      <c r="N47" s="35"/>
      <c r="O47" s="217">
        <f>M47+N47</f>
        <v>0</v>
      </c>
      <c r="Q47" s="264">
        <v>0</v>
      </c>
      <c r="S47" s="218"/>
    </row>
    <row r="48" spans="1:21" ht="15.75">
      <c r="A48" s="181" t="s">
        <v>150</v>
      </c>
      <c r="H48" s="286">
        <f>SUM(H45:H46)</f>
        <v>99340334.368</v>
      </c>
      <c r="I48" s="31"/>
      <c r="J48" s="211">
        <f>SUM(J45:J46)</f>
        <v>10832114</v>
      </c>
      <c r="L48" s="271">
        <f>SUM(L44:L46)</f>
        <v>95506092.368</v>
      </c>
      <c r="M48" s="212">
        <f>SUM(M45:M46)</f>
        <v>52677</v>
      </c>
      <c r="N48" s="186"/>
      <c r="O48" s="205">
        <f>M48+N48</f>
        <v>52677</v>
      </c>
      <c r="Q48" s="261">
        <f>SUM(Q44:Q46)</f>
        <v>301272</v>
      </c>
      <c r="S48" s="202">
        <f>SUM(S45:S46)</f>
        <v>133469</v>
      </c>
      <c r="U48" s="219"/>
    </row>
    <row r="49" spans="1:19" ht="15.75">
      <c r="A49" s="138"/>
      <c r="I49" s="31"/>
      <c r="J49" s="213"/>
      <c r="L49" s="297"/>
      <c r="M49" s="186"/>
      <c r="N49" s="186"/>
      <c r="O49" s="194"/>
      <c r="Q49" s="260"/>
      <c r="S49" s="214"/>
    </row>
    <row r="50" spans="1:19" ht="15.75">
      <c r="A50" s="27" t="s">
        <v>151</v>
      </c>
      <c r="J50" s="213"/>
      <c r="M50" s="193"/>
      <c r="N50" s="186"/>
      <c r="O50" s="194"/>
      <c r="S50" s="214"/>
    </row>
    <row r="51" spans="1:19" ht="15.75">
      <c r="A51" s="138" t="s">
        <v>152</v>
      </c>
      <c r="H51" s="266">
        <f>'[6]CF'!$B$52</f>
        <v>-26346</v>
      </c>
      <c r="J51" s="213">
        <v>-548065</v>
      </c>
      <c r="L51" s="269">
        <f>H51+O51</f>
        <v>-30953</v>
      </c>
      <c r="M51" s="193">
        <f>'[7]CF Mar 11'!$B$36</f>
        <v>-4607</v>
      </c>
      <c r="N51" s="186"/>
      <c r="O51" s="194">
        <f>M51+N51</f>
        <v>-4607</v>
      </c>
      <c r="Q51" s="260">
        <v>-1126401</v>
      </c>
      <c r="S51" s="186">
        <f>'[5]CF Dec 09'!$B$36</f>
        <v>-23084</v>
      </c>
    </row>
    <row r="52" spans="1:19" ht="15.75">
      <c r="A52" s="181" t="s">
        <v>159</v>
      </c>
      <c r="H52" s="266">
        <f>'[6]CF'!$B$60</f>
        <v>33165</v>
      </c>
      <c r="I52" s="31"/>
      <c r="J52" s="213">
        <v>47739</v>
      </c>
      <c r="L52" s="269">
        <f>H52+O52</f>
        <v>33165</v>
      </c>
      <c r="M52" s="193">
        <f>'[7]CF Mar 11'!$B$38</f>
        <v>0</v>
      </c>
      <c r="N52" s="186"/>
      <c r="O52" s="194">
        <f>M52+N52</f>
        <v>0</v>
      </c>
      <c r="Q52" s="260">
        <v>3</v>
      </c>
      <c r="S52" s="186">
        <f>'[5]CF Dec 09'!$B$38</f>
        <v>1087</v>
      </c>
    </row>
    <row r="53" spans="1:19" ht="15.75">
      <c r="A53" s="1" t="s">
        <v>160</v>
      </c>
      <c r="H53" s="266">
        <f>'[6]CF'!$B$53</f>
        <v>50604</v>
      </c>
      <c r="J53" s="213">
        <v>21500</v>
      </c>
      <c r="M53" s="193">
        <v>0</v>
      </c>
      <c r="N53" s="186"/>
      <c r="O53" s="194">
        <f>M53+N53</f>
        <v>0</v>
      </c>
      <c r="Q53" s="260">
        <v>0</v>
      </c>
      <c r="S53" s="186">
        <f>'[5]CF Dec 09'!$B$37</f>
        <v>93000</v>
      </c>
    </row>
    <row r="54" spans="1:19" ht="15.75">
      <c r="A54" s="1" t="s">
        <v>161</v>
      </c>
      <c r="H54" s="266">
        <f>'[6]CF'!$B$62</f>
        <v>6376278</v>
      </c>
      <c r="J54" s="213">
        <v>0</v>
      </c>
      <c r="L54" s="298"/>
      <c r="M54" s="193">
        <v>0</v>
      </c>
      <c r="N54" s="186"/>
      <c r="O54" s="194">
        <f>M54+N54</f>
        <v>0</v>
      </c>
      <c r="Q54" s="261">
        <v>0</v>
      </c>
      <c r="S54" s="186">
        <v>0</v>
      </c>
    </row>
    <row r="55" spans="1:19" ht="15.75">
      <c r="A55" s="181"/>
      <c r="H55" s="287"/>
      <c r="I55" s="31"/>
      <c r="J55" s="221"/>
      <c r="M55" s="222"/>
      <c r="N55" s="186"/>
      <c r="O55" s="217"/>
      <c r="S55" s="223"/>
    </row>
    <row r="56" spans="1:19" ht="15.75">
      <c r="A56" s="28" t="s">
        <v>162</v>
      </c>
      <c r="H56" s="286">
        <f>SUM(H51:H54)</f>
        <v>6433701</v>
      </c>
      <c r="I56" s="31"/>
      <c r="J56" s="211">
        <f>SUM(J51:J54)</f>
        <v>-478826</v>
      </c>
      <c r="L56" s="270">
        <f>SUM(L51:L54)</f>
        <v>2212</v>
      </c>
      <c r="M56" s="212">
        <f>SUM(M51:M54)</f>
        <v>-4607</v>
      </c>
      <c r="N56" s="186"/>
      <c r="O56" s="205">
        <f>SUM(O51:O54)</f>
        <v>-4607</v>
      </c>
      <c r="Q56" s="261">
        <f>SUM(Q51:Q55)</f>
        <v>-1126398</v>
      </c>
      <c r="S56" s="202">
        <f>SUM(S51:S54)</f>
        <v>71003</v>
      </c>
    </row>
    <row r="57" spans="9:19" ht="15.75">
      <c r="I57" s="31"/>
      <c r="M57" s="198"/>
      <c r="N57" s="35"/>
      <c r="O57" s="194"/>
      <c r="Q57" s="260"/>
      <c r="S57" s="24"/>
    </row>
    <row r="58" spans="1:19" ht="15.75">
      <c r="A58" s="27" t="s">
        <v>163</v>
      </c>
      <c r="I58" s="31"/>
      <c r="J58" s="213"/>
      <c r="M58" s="193"/>
      <c r="N58" s="186"/>
      <c r="O58" s="194"/>
      <c r="S58" s="214"/>
    </row>
    <row r="59" spans="1:19" ht="15.75">
      <c r="A59" s="181" t="s">
        <v>164</v>
      </c>
      <c r="H59" s="266">
        <f>'[6]CF'!$B$67-M59</f>
        <v>-1122504</v>
      </c>
      <c r="I59" s="31"/>
      <c r="J59" s="213">
        <v>-673032</v>
      </c>
      <c r="L59" s="269">
        <f>H59+O59</f>
        <v>-1136739</v>
      </c>
      <c r="M59" s="193">
        <f>'[7]CF Mar 11'!$B$43</f>
        <v>-14235</v>
      </c>
      <c r="N59" s="186"/>
      <c r="O59" s="194">
        <f>M59+N59</f>
        <v>-14235</v>
      </c>
      <c r="Q59" s="260">
        <v>-54170</v>
      </c>
      <c r="S59" s="186">
        <f>'[5]CF Dec 09'!$B$43</f>
        <v>-58342</v>
      </c>
    </row>
    <row r="60" spans="1:19" ht="15.75">
      <c r="A60" s="181" t="s">
        <v>165</v>
      </c>
      <c r="H60" s="266">
        <f>'[6]CF'!$B$68</f>
        <v>-620067</v>
      </c>
      <c r="I60" s="31"/>
      <c r="J60" s="213">
        <v>-573850</v>
      </c>
      <c r="L60" s="269">
        <f>H60+O60</f>
        <v>-636684</v>
      </c>
      <c r="M60" s="193">
        <f>'[7]CF Mar 11'!$B$44</f>
        <v>-16617</v>
      </c>
      <c r="N60" s="186"/>
      <c r="O60" s="194">
        <f>M60+N60</f>
        <v>-16617</v>
      </c>
      <c r="Q60" s="260">
        <v>-42538</v>
      </c>
      <c r="S60" s="186">
        <f>'[5]CF Dec 09'!$B$44</f>
        <v>-28638</v>
      </c>
    </row>
    <row r="61" spans="1:19" ht="15.75">
      <c r="A61" s="181" t="s">
        <v>166</v>
      </c>
      <c r="H61" s="266">
        <f>'[6]CF'!$B$70</f>
        <v>-7500000</v>
      </c>
      <c r="I61" s="31"/>
      <c r="J61" s="213">
        <v>0</v>
      </c>
      <c r="L61" s="269">
        <f>H61+O61</f>
        <v>-7500000</v>
      </c>
      <c r="M61" s="193">
        <v>0</v>
      </c>
      <c r="N61" s="186"/>
      <c r="O61" s="194">
        <f>M61+N61</f>
        <v>0</v>
      </c>
      <c r="Q61" s="260">
        <v>0</v>
      </c>
      <c r="S61" s="186">
        <v>0</v>
      </c>
    </row>
    <row r="62" spans="1:19" ht="15.75">
      <c r="A62" s="181" t="s">
        <v>167</v>
      </c>
      <c r="H62" s="266">
        <f>'[6]CF'!$B$71</f>
        <v>-31250</v>
      </c>
      <c r="I62" s="31"/>
      <c r="J62" s="213">
        <v>-66250</v>
      </c>
      <c r="L62" s="269">
        <f>H62+O62</f>
        <v>-31250</v>
      </c>
      <c r="M62" s="193">
        <v>0</v>
      </c>
      <c r="N62" s="186"/>
      <c r="O62" s="194">
        <f>M62+N62</f>
        <v>0</v>
      </c>
      <c r="Q62" s="260">
        <v>0</v>
      </c>
      <c r="S62" s="186">
        <v>0</v>
      </c>
    </row>
    <row r="63" spans="1:19" ht="15.75">
      <c r="A63" s="181" t="s">
        <v>168</v>
      </c>
      <c r="H63" s="235">
        <f>'[6]CF'!$B$69-M63</f>
        <v>-192240</v>
      </c>
      <c r="I63" s="31"/>
      <c r="J63" s="209">
        <v>145413</v>
      </c>
      <c r="L63" s="270">
        <f>H63+O63</f>
        <v>-232973</v>
      </c>
      <c r="M63" s="193">
        <f>'[7]CF Mar 11'!$B$45</f>
        <v>-40733</v>
      </c>
      <c r="N63" s="186"/>
      <c r="O63" s="194">
        <f>M63+N63</f>
        <v>-40733</v>
      </c>
      <c r="Q63" s="261">
        <v>761005</v>
      </c>
      <c r="S63" s="186">
        <f>'[5]CF Dec 09'!$B$45</f>
        <v>-139280</v>
      </c>
    </row>
    <row r="64" spans="1:19" ht="15.75">
      <c r="A64" s="181"/>
      <c r="H64" s="287"/>
      <c r="I64" s="31"/>
      <c r="J64" s="221"/>
      <c r="M64" s="222"/>
      <c r="N64" s="186"/>
      <c r="O64" s="217"/>
      <c r="Q64" s="260"/>
      <c r="S64" s="223"/>
    </row>
    <row r="65" spans="1:19" ht="15.75">
      <c r="A65" s="181" t="s">
        <v>169</v>
      </c>
      <c r="H65" s="286">
        <f>SUM(H59:H64)</f>
        <v>-9466061</v>
      </c>
      <c r="I65" s="31"/>
      <c r="J65" s="211">
        <f>SUM(J59:J64)</f>
        <v>-1167719</v>
      </c>
      <c r="L65" s="270">
        <f>SUM(L59:L64)</f>
        <v>-9537646</v>
      </c>
      <c r="M65" s="212">
        <f>SUM(M59:M64)</f>
        <v>-71585</v>
      </c>
      <c r="N65" s="186"/>
      <c r="O65" s="205">
        <f>SUM(O59:O64)</f>
        <v>-71585</v>
      </c>
      <c r="Q65" s="261">
        <f>SUM(Q59:Q64)</f>
        <v>664297</v>
      </c>
      <c r="S65" s="202">
        <f>SUM(S59:S64)</f>
        <v>-226260</v>
      </c>
    </row>
    <row r="66" spans="9:19" ht="15.75">
      <c r="I66" s="31"/>
      <c r="J66" s="213"/>
      <c r="M66" s="193"/>
      <c r="N66" s="186"/>
      <c r="O66" s="194"/>
      <c r="S66" s="214"/>
    </row>
    <row r="67" spans="1:19" ht="15.75">
      <c r="A67" s="27" t="s">
        <v>170</v>
      </c>
      <c r="H67" s="284">
        <f>H65+H56+H48</f>
        <v>96307974.368</v>
      </c>
      <c r="J67" s="213">
        <f>J65+J56+J48</f>
        <v>9185569</v>
      </c>
      <c r="L67" s="272">
        <f>L48+L56+L65</f>
        <v>85970658.368</v>
      </c>
      <c r="M67" s="193">
        <f>M65+M56+M48</f>
        <v>-23515</v>
      </c>
      <c r="N67" s="186"/>
      <c r="O67" s="194">
        <f>M67+N67</f>
        <v>-23515</v>
      </c>
      <c r="Q67" s="260">
        <f>Q48+Q56+Q65</f>
        <v>-160829</v>
      </c>
      <c r="S67" s="214">
        <f>S65+S56+S48</f>
        <v>-21788</v>
      </c>
    </row>
    <row r="68" spans="8:19" ht="15.75">
      <c r="H68" s="288"/>
      <c r="J68" s="213"/>
      <c r="M68" s="193"/>
      <c r="N68" s="186"/>
      <c r="O68" s="194"/>
      <c r="Q68" s="260"/>
      <c r="S68" s="214"/>
    </row>
    <row r="69" spans="1:19" ht="15.75">
      <c r="A69" s="27" t="s">
        <v>171</v>
      </c>
      <c r="H69" s="213">
        <f>+M67</f>
        <v>-23515</v>
      </c>
      <c r="J69" s="213">
        <v>0</v>
      </c>
      <c r="L69" s="306">
        <v>0</v>
      </c>
      <c r="M69" s="193">
        <v>0</v>
      </c>
      <c r="N69" s="186"/>
      <c r="O69" s="194">
        <f>M69+N69</f>
        <v>0</v>
      </c>
      <c r="Q69" s="260">
        <v>0</v>
      </c>
      <c r="S69" s="214">
        <v>0</v>
      </c>
    </row>
    <row r="70" spans="8:19" ht="15.75">
      <c r="H70" s="288"/>
      <c r="J70" s="213"/>
      <c r="M70" s="193"/>
      <c r="N70" s="186"/>
      <c r="O70" s="194"/>
      <c r="S70" s="214"/>
    </row>
    <row r="71" spans="1:19" ht="15.75">
      <c r="A71" s="27" t="s">
        <v>172</v>
      </c>
      <c r="H71" s="289">
        <f>'[6]CF'!$B$76</f>
        <v>7986117</v>
      </c>
      <c r="J71" s="211">
        <v>9200762</v>
      </c>
      <c r="L71" s="273">
        <f>H71</f>
        <v>7986117</v>
      </c>
      <c r="M71" s="212">
        <f>'[7]CF Mar 11'!$B$51</f>
        <v>208233</v>
      </c>
      <c r="N71" s="186"/>
      <c r="O71" s="205">
        <f>'[7]CF Mar 11'!$B$51</f>
        <v>208233</v>
      </c>
      <c r="Q71" s="261">
        <v>808108</v>
      </c>
      <c r="S71" s="202">
        <f>'[5]CF Dec 09'!$B$51</f>
        <v>829896</v>
      </c>
    </row>
    <row r="72" spans="10:19" ht="15.75">
      <c r="J72" s="213"/>
      <c r="M72" s="193"/>
      <c r="N72" s="186"/>
      <c r="O72" s="194"/>
      <c r="Q72" s="260"/>
      <c r="S72" s="214"/>
    </row>
    <row r="73" spans="1:19" ht="16.5" thickBot="1">
      <c r="A73" s="27" t="s">
        <v>173</v>
      </c>
      <c r="H73" s="290">
        <f>H67+H71+H69</f>
        <v>104270576.368</v>
      </c>
      <c r="J73" s="224">
        <f>J67+J71+J69</f>
        <v>18386331</v>
      </c>
      <c r="L73" s="299">
        <f>L67+L69+L71</f>
        <v>93956775.368</v>
      </c>
      <c r="M73" s="225">
        <f>M67+M71</f>
        <v>184718</v>
      </c>
      <c r="N73" s="186"/>
      <c r="O73" s="226">
        <f>O67+O71</f>
        <v>184718</v>
      </c>
      <c r="Q73" s="263">
        <f>SUM(Q66:Q71)</f>
        <v>647279</v>
      </c>
      <c r="S73" s="227">
        <f>S67+S71</f>
        <v>808108</v>
      </c>
    </row>
    <row r="74" spans="1:19" ht="16.5" thickTop="1">
      <c r="A74" s="199"/>
      <c r="M74" s="198"/>
      <c r="N74" s="186"/>
      <c r="O74" s="228"/>
      <c r="S74" s="24"/>
    </row>
    <row r="75" spans="1:19" ht="15.75">
      <c r="A75" s="27" t="s">
        <v>174</v>
      </c>
      <c r="F75" s="1"/>
      <c r="G75" s="9"/>
      <c r="H75" s="265"/>
      <c r="J75" s="186"/>
      <c r="M75" s="193"/>
      <c r="N75" s="186"/>
      <c r="O75" s="194"/>
      <c r="S75" s="186"/>
    </row>
    <row r="76" spans="1:19" ht="15.75">
      <c r="A76" s="13" t="s">
        <v>41</v>
      </c>
      <c r="F76" s="1"/>
      <c r="G76" s="9"/>
      <c r="H76" s="265">
        <f>'[6]CF'!$B$84</f>
        <v>4633124</v>
      </c>
      <c r="J76" s="186">
        <v>3680472</v>
      </c>
      <c r="L76" s="269">
        <f>H76</f>
        <v>4633124</v>
      </c>
      <c r="M76" s="193">
        <f>'[7]CF Mar 11'!$B$58</f>
        <v>158485</v>
      </c>
      <c r="N76" s="186"/>
      <c r="O76" s="194"/>
      <c r="S76" s="186">
        <f>'[5]CF Dec 09'!$B$58</f>
        <v>782813</v>
      </c>
    </row>
    <row r="77" spans="1:19" ht="15.75">
      <c r="A77" s="13" t="s">
        <v>175</v>
      </c>
      <c r="F77" s="1"/>
      <c r="G77" s="9"/>
      <c r="H77" s="265">
        <f>'[6]CF'!$B$83</f>
        <v>206137</v>
      </c>
      <c r="J77" s="186">
        <v>202522</v>
      </c>
      <c r="L77" s="269">
        <f>H77</f>
        <v>206137</v>
      </c>
      <c r="M77" s="193">
        <v>0</v>
      </c>
      <c r="N77" s="186"/>
      <c r="O77" s="194"/>
      <c r="S77" s="186">
        <v>0</v>
      </c>
    </row>
    <row r="78" spans="1:19" ht="15.75">
      <c r="A78" s="13" t="s">
        <v>42</v>
      </c>
      <c r="F78" s="1"/>
      <c r="G78" s="9"/>
      <c r="H78" s="265">
        <f>'[6]CF'!$B$82</f>
        <v>2946571</v>
      </c>
      <c r="J78" s="186">
        <v>3007170</v>
      </c>
      <c r="L78" s="269">
        <f>H78</f>
        <v>2946571</v>
      </c>
      <c r="M78" s="193">
        <f>'[7]CF Mar 11'!$B$57</f>
        <v>26233</v>
      </c>
      <c r="N78" s="186"/>
      <c r="O78" s="194"/>
      <c r="S78" s="186">
        <f>'[5]CF Dec 09'!$B$57</f>
        <v>25295</v>
      </c>
    </row>
    <row r="79" spans="1:19" ht="15.75">
      <c r="A79" s="1" t="s">
        <v>176</v>
      </c>
      <c r="F79" s="1"/>
      <c r="G79" s="9"/>
      <c r="H79" s="279">
        <f>'[6]CF'!$B$85</f>
        <v>-18329</v>
      </c>
      <c r="J79" s="202">
        <v>-129858</v>
      </c>
      <c r="L79" s="270">
        <f>H79</f>
        <v>-18329</v>
      </c>
      <c r="M79" s="193">
        <v>0</v>
      </c>
      <c r="N79" s="186"/>
      <c r="O79" s="194"/>
      <c r="S79" s="186">
        <v>0</v>
      </c>
    </row>
    <row r="80" spans="6:19" ht="15.75">
      <c r="F80" s="1"/>
      <c r="G80" s="9"/>
      <c r="H80" s="291">
        <f>SUM(H76:H79)</f>
        <v>7767503</v>
      </c>
      <c r="J80" s="186">
        <f>SUM(J76:J79)</f>
        <v>6760306</v>
      </c>
      <c r="L80" s="269">
        <f>SUM(L76:L79)</f>
        <v>7767503</v>
      </c>
      <c r="M80" s="222">
        <f>SUM(M76:M79)</f>
        <v>184718</v>
      </c>
      <c r="N80" s="186"/>
      <c r="O80" s="194"/>
      <c r="S80" s="223">
        <f>SUM(S76:S79)</f>
        <v>808108</v>
      </c>
    </row>
    <row r="81" spans="1:19" ht="15.75">
      <c r="A81" s="1" t="s">
        <v>177</v>
      </c>
      <c r="F81" s="1"/>
      <c r="G81" s="9"/>
      <c r="H81" s="186"/>
      <c r="J81" s="186">
        <v>0</v>
      </c>
      <c r="L81" s="269">
        <f>H81</f>
        <v>0</v>
      </c>
      <c r="M81" s="193">
        <v>0</v>
      </c>
      <c r="N81" s="186"/>
      <c r="O81" s="194"/>
      <c r="S81" s="186">
        <v>0</v>
      </c>
    </row>
    <row r="82" spans="1:19" ht="15.75">
      <c r="A82" s="1" t="s">
        <v>178</v>
      </c>
      <c r="F82" s="1"/>
      <c r="G82" s="9"/>
      <c r="H82" s="279">
        <f>'[6]CF'!$B$88</f>
        <v>-812441</v>
      </c>
      <c r="I82" s="31"/>
      <c r="J82" s="202">
        <v>-792625</v>
      </c>
      <c r="L82" s="270">
        <f>H82</f>
        <v>-812441</v>
      </c>
      <c r="M82" s="212">
        <v>0</v>
      </c>
      <c r="N82" s="186"/>
      <c r="O82" s="194"/>
      <c r="S82" s="202">
        <v>0</v>
      </c>
    </row>
    <row r="83" spans="1:19" ht="16.5" thickBot="1">
      <c r="A83" s="27"/>
      <c r="F83" s="1"/>
      <c r="G83" s="9"/>
      <c r="H83" s="292">
        <f>SUM(H80:H82)</f>
        <v>6955062</v>
      </c>
      <c r="I83" s="186"/>
      <c r="J83" s="227">
        <f>SUM(J80:J82)</f>
        <v>5967681</v>
      </c>
      <c r="L83" s="300">
        <f>SUM(L80:L82)</f>
        <v>6955062</v>
      </c>
      <c r="M83" s="225">
        <f>SUM(M80:M82)</f>
        <v>184718</v>
      </c>
      <c r="N83" s="186"/>
      <c r="O83" s="194"/>
      <c r="S83" s="227">
        <f>SUM(S80:S82)</f>
        <v>808108</v>
      </c>
    </row>
    <row r="84" spans="1:19" ht="16.5" thickTop="1">
      <c r="A84" s="27"/>
      <c r="F84" s="1"/>
      <c r="G84" s="9"/>
      <c r="H84" s="265"/>
      <c r="I84" s="186"/>
      <c r="J84" s="186">
        <f>J73-J83</f>
        <v>12418650</v>
      </c>
      <c r="L84" s="272">
        <f>L73-L83</f>
        <v>87001713.368</v>
      </c>
      <c r="M84" s="193">
        <f>M73-M83</f>
        <v>0</v>
      </c>
      <c r="N84" s="186"/>
      <c r="O84" s="194"/>
      <c r="S84" s="186">
        <f>S73-S83</f>
        <v>0</v>
      </c>
    </row>
    <row r="85" spans="1:19" ht="15.75" customHeight="1">
      <c r="A85" s="369" t="s">
        <v>198</v>
      </c>
      <c r="B85" s="370"/>
      <c r="C85" s="370"/>
      <c r="D85" s="370"/>
      <c r="E85" s="370"/>
      <c r="F85" s="370"/>
      <c r="G85" s="370"/>
      <c r="H85" s="370"/>
      <c r="I85" s="370"/>
      <c r="J85" s="370"/>
      <c r="M85" s="229"/>
      <c r="N85" s="230"/>
      <c r="O85" s="231"/>
      <c r="S85" s="29"/>
    </row>
    <row r="86" spans="1:19" ht="15.75">
      <c r="A86" s="370"/>
      <c r="B86" s="370"/>
      <c r="C86" s="370"/>
      <c r="D86" s="370"/>
      <c r="E86" s="370"/>
      <c r="F86" s="370"/>
      <c r="G86" s="370"/>
      <c r="H86" s="370"/>
      <c r="I86" s="370"/>
      <c r="J86" s="370"/>
      <c r="M86" s="29"/>
      <c r="N86" s="29"/>
      <c r="O86" s="29"/>
      <c r="S86" s="29"/>
    </row>
    <row r="87" spans="1:19" ht="15.75">
      <c r="A87" s="370"/>
      <c r="B87" s="370"/>
      <c r="C87" s="370"/>
      <c r="D87" s="370"/>
      <c r="E87" s="370"/>
      <c r="F87" s="370"/>
      <c r="G87" s="370"/>
      <c r="H87" s="370"/>
      <c r="I87" s="370"/>
      <c r="J87" s="370"/>
      <c r="M87" s="29"/>
      <c r="N87" s="29"/>
      <c r="O87" s="29"/>
      <c r="S87" s="29"/>
    </row>
    <row r="88" spans="1:19" ht="15.75">
      <c r="A88" s="206"/>
      <c r="B88" s="206"/>
      <c r="C88" s="206"/>
      <c r="D88" s="206"/>
      <c r="E88" s="206"/>
      <c r="F88" s="206"/>
      <c r="G88" s="206"/>
      <c r="H88" s="275"/>
      <c r="I88" s="31"/>
      <c r="J88" s="66"/>
      <c r="M88" s="66"/>
      <c r="N88" s="66"/>
      <c r="O88" s="66"/>
      <c r="S88" s="66"/>
    </row>
    <row r="89" spans="1:19" ht="15.75" customHeight="1">
      <c r="A89" s="368" t="s">
        <v>190</v>
      </c>
      <c r="B89" s="368"/>
      <c r="C89" s="368"/>
      <c r="D89" s="368"/>
      <c r="E89" s="368"/>
      <c r="F89" s="368"/>
      <c r="G89" s="368"/>
      <c r="H89" s="368"/>
      <c r="I89" s="368"/>
      <c r="J89" s="368"/>
      <c r="K89" s="210"/>
      <c r="L89" s="301"/>
      <c r="M89" s="29"/>
      <c r="N89" s="29"/>
      <c r="O89" s="29"/>
      <c r="P89" s="210"/>
      <c r="Q89" s="210"/>
      <c r="R89" s="210"/>
      <c r="S89" s="29"/>
    </row>
    <row r="90" spans="1:19" ht="15.75">
      <c r="A90" s="368"/>
      <c r="B90" s="368"/>
      <c r="C90" s="368"/>
      <c r="D90" s="368"/>
      <c r="E90" s="368"/>
      <c r="F90" s="368"/>
      <c r="G90" s="368"/>
      <c r="H90" s="368"/>
      <c r="I90" s="368"/>
      <c r="J90" s="368"/>
      <c r="K90" s="210"/>
      <c r="L90" s="301"/>
      <c r="M90" s="210"/>
      <c r="N90" s="210"/>
      <c r="O90" s="210"/>
      <c r="P90" s="210"/>
      <c r="Q90" s="210"/>
      <c r="R90" s="210"/>
      <c r="S90" s="210"/>
    </row>
    <row r="91" spans="10:19" ht="15.75">
      <c r="J91" s="213"/>
      <c r="M91" s="213"/>
      <c r="N91" s="213"/>
      <c r="O91" s="213"/>
      <c r="S91" s="213"/>
    </row>
    <row r="92" spans="10:19" ht="15.75">
      <c r="J92" s="213"/>
      <c r="M92" s="213"/>
      <c r="N92" s="213"/>
      <c r="O92" s="213"/>
      <c r="S92" s="213"/>
    </row>
    <row r="93" spans="1:19" ht="15.75" customHeight="1">
      <c r="A93" s="369" t="s">
        <v>197</v>
      </c>
      <c r="B93" s="370"/>
      <c r="C93" s="370"/>
      <c r="D93" s="370"/>
      <c r="E93" s="370"/>
      <c r="F93" s="370"/>
      <c r="G93" s="370"/>
      <c r="H93" s="370"/>
      <c r="I93" s="370"/>
      <c r="J93" s="370"/>
      <c r="M93" s="213"/>
      <c r="N93" s="213"/>
      <c r="O93" s="213"/>
      <c r="S93" s="213"/>
    </row>
    <row r="94" spans="1:19" ht="15.75">
      <c r="A94" s="370"/>
      <c r="B94" s="370"/>
      <c r="C94" s="370"/>
      <c r="D94" s="370"/>
      <c r="E94" s="370"/>
      <c r="F94" s="370"/>
      <c r="G94" s="370"/>
      <c r="H94" s="370"/>
      <c r="I94" s="370"/>
      <c r="J94" s="370"/>
      <c r="M94" s="213"/>
      <c r="N94" s="213"/>
      <c r="O94" s="213"/>
      <c r="S94" s="213"/>
    </row>
    <row r="95" spans="1:19" ht="15.75">
      <c r="A95" s="370"/>
      <c r="B95" s="370"/>
      <c r="C95" s="370"/>
      <c r="D95" s="370"/>
      <c r="E95" s="370"/>
      <c r="F95" s="370"/>
      <c r="G95" s="370"/>
      <c r="H95" s="370"/>
      <c r="I95" s="370"/>
      <c r="J95" s="370"/>
      <c r="M95" s="213"/>
      <c r="N95" s="213"/>
      <c r="O95" s="213"/>
      <c r="S95" s="213"/>
    </row>
    <row r="96" spans="10:19" ht="15.75">
      <c r="J96" s="213"/>
      <c r="M96" s="213"/>
      <c r="N96" s="213"/>
      <c r="O96" s="213"/>
      <c r="S96" s="213"/>
    </row>
    <row r="97" spans="10:19" ht="15.75">
      <c r="J97" s="213"/>
      <c r="M97" s="213"/>
      <c r="N97" s="213"/>
      <c r="O97" s="213"/>
      <c r="S97" s="213"/>
    </row>
    <row r="98" spans="10:19" ht="15.75">
      <c r="J98" s="213"/>
      <c r="M98" s="213"/>
      <c r="N98" s="213"/>
      <c r="O98" s="213"/>
      <c r="S98" s="213"/>
    </row>
    <row r="99" spans="10:19" ht="15.75">
      <c r="J99" s="213"/>
      <c r="M99" s="213"/>
      <c r="N99" s="213"/>
      <c r="O99" s="213"/>
      <c r="S99" s="213"/>
    </row>
    <row r="100" spans="10:19" ht="15.75">
      <c r="J100" s="213"/>
      <c r="M100" s="213"/>
      <c r="N100" s="213"/>
      <c r="O100" s="213"/>
      <c r="S100" s="213"/>
    </row>
    <row r="101" spans="10:19" ht="15.75">
      <c r="J101" s="213"/>
      <c r="M101" s="213"/>
      <c r="N101" s="213"/>
      <c r="O101" s="213"/>
      <c r="S101" s="213"/>
    </row>
    <row r="102" spans="10:19" ht="15.75">
      <c r="J102" s="213"/>
      <c r="M102" s="213"/>
      <c r="N102" s="213"/>
      <c r="O102" s="213"/>
      <c r="S102" s="213"/>
    </row>
    <row r="103" spans="10:19" ht="15.75">
      <c r="J103" s="213"/>
      <c r="M103" s="213"/>
      <c r="N103" s="213"/>
      <c r="O103" s="213"/>
      <c r="S103" s="213"/>
    </row>
    <row r="104" spans="10:19" ht="15.75">
      <c r="J104" s="213"/>
      <c r="M104" s="213"/>
      <c r="N104" s="213"/>
      <c r="O104" s="213"/>
      <c r="S104" s="213"/>
    </row>
    <row r="105" spans="10:19" ht="15.75">
      <c r="J105" s="213"/>
      <c r="M105" s="213"/>
      <c r="N105" s="213"/>
      <c r="O105" s="213"/>
      <c r="S105" s="213"/>
    </row>
    <row r="106" spans="10:19" ht="15.75">
      <c r="J106" s="213"/>
      <c r="M106" s="213"/>
      <c r="N106" s="213"/>
      <c r="O106" s="213"/>
      <c r="S106" s="213"/>
    </row>
    <row r="107" spans="10:19" ht="15.75">
      <c r="J107" s="213"/>
      <c r="M107" s="213"/>
      <c r="N107" s="213"/>
      <c r="O107" s="213"/>
      <c r="S107" s="213"/>
    </row>
    <row r="108" spans="10:19" ht="15.75">
      <c r="J108" s="213"/>
      <c r="M108" s="213"/>
      <c r="N108" s="213"/>
      <c r="O108" s="213"/>
      <c r="S108" s="213"/>
    </row>
    <row r="109" spans="10:19" ht="15.75">
      <c r="J109" s="213"/>
      <c r="M109" s="213"/>
      <c r="N109" s="213"/>
      <c r="O109" s="213"/>
      <c r="S109" s="213"/>
    </row>
    <row r="110" spans="10:19" ht="15.75">
      <c r="J110" s="232"/>
      <c r="M110" s="232"/>
      <c r="N110" s="232"/>
      <c r="O110" s="232"/>
      <c r="S110" s="232"/>
    </row>
    <row r="111" spans="10:19" ht="15.75">
      <c r="J111" s="232"/>
      <c r="M111" s="232"/>
      <c r="N111" s="232"/>
      <c r="O111" s="232"/>
      <c r="S111" s="232"/>
    </row>
    <row r="112" spans="10:19" ht="15.75">
      <c r="J112" s="232"/>
      <c r="M112" s="232"/>
      <c r="N112" s="232"/>
      <c r="O112" s="232"/>
      <c r="S112" s="232"/>
    </row>
    <row r="113" spans="10:19" ht="15.75">
      <c r="J113" s="232"/>
      <c r="M113" s="232"/>
      <c r="N113" s="232"/>
      <c r="O113" s="232"/>
      <c r="S113" s="232"/>
    </row>
    <row r="114" spans="10:19" ht="15.75">
      <c r="J114" s="232"/>
      <c r="M114" s="232"/>
      <c r="N114" s="232"/>
      <c r="O114" s="232"/>
      <c r="S114" s="232"/>
    </row>
    <row r="115" spans="10:19" ht="15.75">
      <c r="J115" s="232"/>
      <c r="M115" s="232"/>
      <c r="N115" s="232"/>
      <c r="O115" s="232"/>
      <c r="S115" s="232"/>
    </row>
    <row r="116" spans="10:19" ht="15.75">
      <c r="J116" s="232"/>
      <c r="M116" s="232"/>
      <c r="N116" s="232"/>
      <c r="O116" s="232"/>
      <c r="S116" s="232"/>
    </row>
    <row r="117" spans="10:19" ht="15.75">
      <c r="J117" s="232"/>
      <c r="M117" s="232"/>
      <c r="N117" s="232"/>
      <c r="O117" s="232"/>
      <c r="S117" s="232"/>
    </row>
    <row r="118" spans="10:19" ht="15.75">
      <c r="J118" s="232"/>
      <c r="M118" s="232"/>
      <c r="N118" s="232"/>
      <c r="O118" s="232"/>
      <c r="S118" s="232"/>
    </row>
    <row r="119" spans="10:19" ht="15.75">
      <c r="J119" s="232"/>
      <c r="M119" s="232"/>
      <c r="N119" s="232"/>
      <c r="O119" s="232"/>
      <c r="S119" s="232"/>
    </row>
    <row r="120" spans="10:19" ht="15.75">
      <c r="J120" s="232"/>
      <c r="M120" s="232"/>
      <c r="N120" s="232"/>
      <c r="O120" s="232"/>
      <c r="S120" s="232"/>
    </row>
    <row r="121" spans="10:19" ht="15.75">
      <c r="J121" s="232"/>
      <c r="M121" s="232"/>
      <c r="N121" s="232"/>
      <c r="O121" s="232"/>
      <c r="S121" s="232"/>
    </row>
    <row r="122" spans="10:19" ht="15.75">
      <c r="J122" s="232"/>
      <c r="M122" s="232"/>
      <c r="N122" s="232"/>
      <c r="O122" s="232"/>
      <c r="S122" s="232"/>
    </row>
    <row r="123" spans="10:19" ht="15.75">
      <c r="J123" s="232"/>
      <c r="M123" s="232"/>
      <c r="N123" s="232"/>
      <c r="O123" s="232"/>
      <c r="S123" s="232"/>
    </row>
    <row r="124" spans="10:19" ht="15.75">
      <c r="J124" s="233"/>
      <c r="M124" s="233"/>
      <c r="N124" s="233"/>
      <c r="O124" s="233"/>
      <c r="S124" s="233"/>
    </row>
    <row r="125" spans="10:19" ht="15.75">
      <c r="J125" s="233"/>
      <c r="M125" s="233"/>
      <c r="N125" s="233"/>
      <c r="O125" s="233"/>
      <c r="S125" s="233"/>
    </row>
    <row r="126" spans="10:19" ht="15.75">
      <c r="J126" s="233"/>
      <c r="M126" s="233"/>
      <c r="N126" s="233"/>
      <c r="O126" s="233"/>
      <c r="S126" s="233"/>
    </row>
    <row r="127" spans="10:19" ht="15.75">
      <c r="J127" s="233"/>
      <c r="M127" s="233"/>
      <c r="N127" s="233"/>
      <c r="O127" s="233"/>
      <c r="S127" s="233"/>
    </row>
    <row r="128" spans="10:19" ht="15.75">
      <c r="J128" s="233"/>
      <c r="M128" s="233"/>
      <c r="N128" s="233"/>
      <c r="O128" s="233"/>
      <c r="S128" s="233"/>
    </row>
    <row r="129" spans="10:19" ht="15.75">
      <c r="J129" s="233"/>
      <c r="M129" s="233"/>
      <c r="N129" s="233"/>
      <c r="O129" s="233"/>
      <c r="S129" s="233"/>
    </row>
    <row r="130" spans="10:19" ht="15.75">
      <c r="J130" s="233"/>
      <c r="M130" s="233"/>
      <c r="N130" s="233"/>
      <c r="O130" s="233"/>
      <c r="S130" s="233"/>
    </row>
    <row r="131" spans="10:19" ht="15.75">
      <c r="J131" s="233"/>
      <c r="M131" s="233"/>
      <c r="N131" s="233"/>
      <c r="O131" s="233"/>
      <c r="S131" s="233"/>
    </row>
    <row r="132" spans="10:19" ht="15.75">
      <c r="J132" s="233"/>
      <c r="M132" s="233"/>
      <c r="N132" s="233"/>
      <c r="O132" s="233"/>
      <c r="S132" s="233"/>
    </row>
    <row r="133" spans="10:19" ht="15.75">
      <c r="J133" s="233"/>
      <c r="M133" s="233"/>
      <c r="N133" s="233"/>
      <c r="O133" s="233"/>
      <c r="S133" s="233"/>
    </row>
    <row r="134" spans="10:19" ht="15.75">
      <c r="J134" s="233"/>
      <c r="M134" s="233"/>
      <c r="N134" s="233"/>
      <c r="O134" s="233"/>
      <c r="S134" s="233"/>
    </row>
    <row r="135" spans="10:19" ht="15.75">
      <c r="J135" s="233"/>
      <c r="M135" s="233"/>
      <c r="N135" s="233"/>
      <c r="O135" s="233"/>
      <c r="S135" s="233"/>
    </row>
    <row r="136" spans="10:19" ht="15.75">
      <c r="J136" s="233"/>
      <c r="M136" s="233"/>
      <c r="N136" s="233"/>
      <c r="O136" s="233"/>
      <c r="S136" s="233"/>
    </row>
    <row r="137" spans="10:19" ht="15.75">
      <c r="J137" s="233"/>
      <c r="M137" s="233"/>
      <c r="N137" s="233"/>
      <c r="O137" s="233"/>
      <c r="S137" s="233"/>
    </row>
    <row r="138" spans="10:19" ht="15.75">
      <c r="J138" s="233"/>
      <c r="M138" s="233"/>
      <c r="N138" s="233"/>
      <c r="O138" s="233"/>
      <c r="S138" s="233"/>
    </row>
    <row r="139" spans="10:19" ht="15.75">
      <c r="J139" s="233"/>
      <c r="M139" s="233"/>
      <c r="N139" s="233"/>
      <c r="O139" s="233"/>
      <c r="S139" s="233"/>
    </row>
    <row r="140" spans="10:19" ht="15.75">
      <c r="J140" s="233"/>
      <c r="M140" s="233"/>
      <c r="N140" s="233"/>
      <c r="O140" s="233"/>
      <c r="S140" s="233"/>
    </row>
    <row r="141" spans="10:19" ht="15.75">
      <c r="J141" s="233"/>
      <c r="M141" s="233"/>
      <c r="N141" s="233"/>
      <c r="O141" s="233"/>
      <c r="S141" s="233"/>
    </row>
    <row r="142" spans="10:19" ht="15.75">
      <c r="J142" s="233"/>
      <c r="M142" s="233"/>
      <c r="N142" s="233"/>
      <c r="O142" s="233"/>
      <c r="S142" s="233"/>
    </row>
    <row r="143" spans="10:19" ht="15.75">
      <c r="J143" s="233"/>
      <c r="M143" s="233"/>
      <c r="N143" s="233"/>
      <c r="O143" s="233"/>
      <c r="S143" s="233"/>
    </row>
    <row r="144" spans="10:19" ht="15.75">
      <c r="J144" s="233"/>
      <c r="M144" s="233"/>
      <c r="N144" s="233"/>
      <c r="O144" s="233"/>
      <c r="S144" s="233"/>
    </row>
    <row r="145" spans="10:19" ht="15.75">
      <c r="J145" s="233"/>
      <c r="M145" s="233"/>
      <c r="N145" s="233"/>
      <c r="O145" s="233"/>
      <c r="S145" s="233"/>
    </row>
    <row r="146" spans="10:19" ht="15.75">
      <c r="J146" s="233"/>
      <c r="M146" s="233"/>
      <c r="N146" s="233"/>
      <c r="O146" s="233"/>
      <c r="S146" s="233"/>
    </row>
    <row r="147" spans="10:19" ht="15.75">
      <c r="J147" s="233"/>
      <c r="M147" s="233"/>
      <c r="N147" s="233"/>
      <c r="O147" s="233"/>
      <c r="S147" s="233"/>
    </row>
    <row r="148" spans="10:19" ht="15.75">
      <c r="J148" s="233"/>
      <c r="M148" s="233"/>
      <c r="N148" s="233"/>
      <c r="O148" s="233"/>
      <c r="S148" s="233"/>
    </row>
    <row r="149" spans="10:19" ht="15.75">
      <c r="J149" s="233"/>
      <c r="M149" s="233"/>
      <c r="N149" s="233"/>
      <c r="O149" s="233"/>
      <c r="S149" s="233"/>
    </row>
    <row r="150" spans="10:19" ht="15.75">
      <c r="J150" s="233"/>
      <c r="M150" s="233"/>
      <c r="N150" s="233"/>
      <c r="O150" s="233"/>
      <c r="S150" s="233"/>
    </row>
    <row r="151" spans="10:19" ht="15.75">
      <c r="J151" s="233"/>
      <c r="M151" s="233"/>
      <c r="N151" s="233"/>
      <c r="O151" s="233"/>
      <c r="S151" s="233"/>
    </row>
    <row r="152" spans="10:19" ht="15.75">
      <c r="J152" s="233"/>
      <c r="M152" s="233"/>
      <c r="N152" s="233"/>
      <c r="O152" s="233"/>
      <c r="S152" s="233"/>
    </row>
    <row r="153" spans="10:19" ht="15.75">
      <c r="J153" s="233"/>
      <c r="M153" s="233"/>
      <c r="N153" s="233"/>
      <c r="O153" s="233"/>
      <c r="S153" s="233"/>
    </row>
    <row r="154" spans="10:19" ht="15.75">
      <c r="J154" s="233"/>
      <c r="M154" s="233"/>
      <c r="N154" s="233"/>
      <c r="O154" s="233"/>
      <c r="S154" s="233"/>
    </row>
    <row r="155" spans="10:19" ht="15.75">
      <c r="J155" s="233"/>
      <c r="M155" s="233"/>
      <c r="N155" s="233"/>
      <c r="O155" s="233"/>
      <c r="S155" s="233"/>
    </row>
    <row r="156" spans="10:19" ht="15.75">
      <c r="J156" s="233"/>
      <c r="M156" s="233"/>
      <c r="N156" s="233"/>
      <c r="O156" s="233"/>
      <c r="S156" s="233"/>
    </row>
    <row r="157" spans="10:19" ht="15.75">
      <c r="J157" s="233"/>
      <c r="M157" s="233"/>
      <c r="N157" s="233"/>
      <c r="O157" s="233"/>
      <c r="S157" s="233"/>
    </row>
    <row r="158" spans="10:19" ht="15.75">
      <c r="J158" s="233"/>
      <c r="M158" s="233"/>
      <c r="N158" s="233"/>
      <c r="O158" s="233"/>
      <c r="S158" s="233"/>
    </row>
    <row r="159" spans="10:19" ht="15.75">
      <c r="J159" s="233"/>
      <c r="M159" s="233"/>
      <c r="N159" s="233"/>
      <c r="O159" s="233"/>
      <c r="S159" s="233"/>
    </row>
    <row r="160" spans="10:19" ht="15.75">
      <c r="J160" s="233"/>
      <c r="M160" s="233"/>
      <c r="N160" s="233"/>
      <c r="O160" s="233"/>
      <c r="S160" s="233"/>
    </row>
    <row r="161" spans="10:19" ht="15.75">
      <c r="J161" s="233"/>
      <c r="M161" s="233"/>
      <c r="N161" s="233"/>
      <c r="O161" s="233"/>
      <c r="S161" s="233"/>
    </row>
    <row r="162" spans="10:19" ht="15.75">
      <c r="J162" s="233"/>
      <c r="M162" s="233"/>
      <c r="N162" s="233"/>
      <c r="O162" s="233"/>
      <c r="S162" s="233"/>
    </row>
    <row r="163" spans="10:19" ht="15.75">
      <c r="J163" s="233"/>
      <c r="M163" s="233"/>
      <c r="N163" s="233"/>
      <c r="O163" s="233"/>
      <c r="S163" s="233"/>
    </row>
    <row r="164" spans="10:19" ht="15.75">
      <c r="J164" s="233"/>
      <c r="M164" s="233"/>
      <c r="N164" s="233"/>
      <c r="O164" s="233"/>
      <c r="S164" s="233"/>
    </row>
    <row r="165" spans="10:19" ht="15.75">
      <c r="J165" s="233"/>
      <c r="M165" s="233"/>
      <c r="N165" s="233"/>
      <c r="O165" s="233"/>
      <c r="S165" s="233"/>
    </row>
    <row r="166" spans="10:19" ht="15.75">
      <c r="J166" s="233"/>
      <c r="M166" s="233"/>
      <c r="N166" s="233"/>
      <c r="O166" s="233"/>
      <c r="S166" s="233"/>
    </row>
    <row r="167" spans="10:19" ht="15.75">
      <c r="J167" s="233"/>
      <c r="M167" s="233"/>
      <c r="N167" s="233"/>
      <c r="O167" s="233"/>
      <c r="S167" s="233"/>
    </row>
    <row r="168" spans="10:19" ht="15.75">
      <c r="J168" s="233"/>
      <c r="M168" s="233"/>
      <c r="N168" s="233"/>
      <c r="O168" s="233"/>
      <c r="S168" s="233"/>
    </row>
    <row r="169" spans="10:19" ht="15.75">
      <c r="J169" s="233"/>
      <c r="M169" s="233"/>
      <c r="N169" s="233"/>
      <c r="O169" s="233"/>
      <c r="S169" s="233"/>
    </row>
    <row r="170" spans="10:19" ht="15.75">
      <c r="J170" s="233"/>
      <c r="M170" s="233"/>
      <c r="N170" s="233"/>
      <c r="O170" s="233"/>
      <c r="S170" s="233"/>
    </row>
    <row r="171" spans="10:19" ht="15.75">
      <c r="J171" s="233"/>
      <c r="M171" s="233"/>
      <c r="N171" s="233"/>
      <c r="O171" s="233"/>
      <c r="S171" s="233"/>
    </row>
    <row r="172" spans="10:19" ht="15.75">
      <c r="J172" s="233"/>
      <c r="M172" s="233"/>
      <c r="N172" s="233"/>
      <c r="O172" s="233"/>
      <c r="S172" s="233"/>
    </row>
    <row r="173" spans="10:19" ht="15.75">
      <c r="J173" s="233"/>
      <c r="M173" s="233"/>
      <c r="N173" s="233"/>
      <c r="O173" s="233"/>
      <c r="S173" s="233"/>
    </row>
    <row r="174" spans="10:19" ht="15.75">
      <c r="J174" s="233"/>
      <c r="M174" s="233"/>
      <c r="N174" s="233"/>
      <c r="O174" s="233"/>
      <c r="S174" s="233"/>
    </row>
    <row r="175" spans="10:19" ht="15.75">
      <c r="J175" s="233"/>
      <c r="M175" s="233"/>
      <c r="N175" s="233"/>
      <c r="O175" s="233"/>
      <c r="S175" s="233"/>
    </row>
    <row r="176" spans="10:19" ht="15.75">
      <c r="J176" s="233"/>
      <c r="M176" s="233"/>
      <c r="N176" s="233"/>
      <c r="O176" s="233"/>
      <c r="S176" s="233"/>
    </row>
    <row r="177" spans="10:19" ht="15.75">
      <c r="J177" s="233"/>
      <c r="M177" s="233"/>
      <c r="N177" s="233"/>
      <c r="O177" s="233"/>
      <c r="S177" s="233"/>
    </row>
    <row r="178" spans="10:19" ht="15.75">
      <c r="J178" s="233"/>
      <c r="M178" s="233"/>
      <c r="N178" s="233"/>
      <c r="O178" s="233"/>
      <c r="S178" s="233"/>
    </row>
    <row r="179" spans="10:19" ht="15.75">
      <c r="J179" s="233"/>
      <c r="M179" s="233"/>
      <c r="N179" s="233"/>
      <c r="O179" s="233"/>
      <c r="S179" s="233"/>
    </row>
    <row r="180" spans="10:19" ht="15.75">
      <c r="J180" s="233"/>
      <c r="M180" s="233"/>
      <c r="N180" s="233"/>
      <c r="O180" s="233"/>
      <c r="S180" s="233"/>
    </row>
    <row r="181" spans="10:19" ht="15.75">
      <c r="J181" s="233"/>
      <c r="M181" s="233"/>
      <c r="N181" s="233"/>
      <c r="O181" s="233"/>
      <c r="S181" s="233"/>
    </row>
    <row r="182" spans="10:19" ht="15.75">
      <c r="J182" s="233"/>
      <c r="M182" s="233"/>
      <c r="N182" s="233"/>
      <c r="O182" s="233"/>
      <c r="S182" s="233"/>
    </row>
    <row r="183" spans="10:19" ht="15.75">
      <c r="J183" s="233"/>
      <c r="M183" s="233"/>
      <c r="N183" s="233"/>
      <c r="O183" s="233"/>
      <c r="S183" s="233"/>
    </row>
    <row r="184" spans="10:19" ht="15.75">
      <c r="J184" s="233"/>
      <c r="M184" s="233"/>
      <c r="N184" s="233"/>
      <c r="O184" s="233"/>
      <c r="S184" s="233"/>
    </row>
    <row r="185" spans="10:19" ht="15.75">
      <c r="J185" s="233"/>
      <c r="M185" s="233"/>
      <c r="N185" s="233"/>
      <c r="O185" s="233"/>
      <c r="S185" s="233"/>
    </row>
    <row r="186" spans="10:19" ht="15.75">
      <c r="J186" s="233"/>
      <c r="M186" s="233"/>
      <c r="N186" s="233"/>
      <c r="O186" s="233"/>
      <c r="S186" s="233"/>
    </row>
    <row r="187" spans="10:19" ht="15.75">
      <c r="J187" s="233"/>
      <c r="M187" s="233"/>
      <c r="N187" s="233"/>
      <c r="O187" s="233"/>
      <c r="S187" s="233"/>
    </row>
    <row r="188" spans="10:19" ht="15.75">
      <c r="J188" s="233"/>
      <c r="M188" s="233"/>
      <c r="N188" s="233"/>
      <c r="O188" s="233"/>
      <c r="S188" s="233"/>
    </row>
    <row r="189" spans="10:19" ht="15.75">
      <c r="J189" s="233"/>
      <c r="M189" s="233"/>
      <c r="N189" s="233"/>
      <c r="O189" s="233"/>
      <c r="S189" s="233"/>
    </row>
    <row r="190" spans="10:19" ht="15.75">
      <c r="J190" s="233"/>
      <c r="M190" s="233"/>
      <c r="N190" s="233"/>
      <c r="O190" s="233"/>
      <c r="S190" s="233"/>
    </row>
    <row r="191" spans="10:19" ht="15.75">
      <c r="J191" s="233"/>
      <c r="M191" s="233"/>
      <c r="N191" s="233"/>
      <c r="O191" s="233"/>
      <c r="S191" s="233"/>
    </row>
    <row r="192" spans="10:19" ht="15.75">
      <c r="J192" s="233"/>
      <c r="M192" s="233"/>
      <c r="N192" s="233"/>
      <c r="O192" s="233"/>
      <c r="S192" s="233"/>
    </row>
    <row r="193" spans="10:19" ht="15.75">
      <c r="J193" s="233"/>
      <c r="M193" s="233"/>
      <c r="N193" s="233"/>
      <c r="O193" s="233"/>
      <c r="S193" s="233"/>
    </row>
    <row r="194" spans="10:19" ht="15.75">
      <c r="J194" s="233"/>
      <c r="M194" s="233"/>
      <c r="N194" s="233"/>
      <c r="O194" s="233"/>
      <c r="S194" s="233"/>
    </row>
    <row r="195" spans="10:19" ht="15.75">
      <c r="J195" s="233"/>
      <c r="M195" s="233"/>
      <c r="N195" s="233"/>
      <c r="O195" s="233"/>
      <c r="S195" s="233"/>
    </row>
    <row r="196" spans="10:19" ht="15.75">
      <c r="J196" s="233"/>
      <c r="M196" s="233"/>
      <c r="N196" s="233"/>
      <c r="O196" s="233"/>
      <c r="S196" s="233"/>
    </row>
    <row r="197" spans="10:19" ht="15.75">
      <c r="J197" s="233"/>
      <c r="M197" s="233"/>
      <c r="N197" s="233"/>
      <c r="O197" s="233"/>
      <c r="S197" s="233"/>
    </row>
    <row r="198" spans="10:19" ht="15.75">
      <c r="J198" s="233"/>
      <c r="M198" s="233"/>
      <c r="N198" s="233"/>
      <c r="O198" s="233"/>
      <c r="S198" s="233"/>
    </row>
    <row r="199" spans="10:19" ht="15.75">
      <c r="J199" s="233"/>
      <c r="M199" s="233"/>
      <c r="N199" s="233"/>
      <c r="O199" s="233"/>
      <c r="S199" s="233"/>
    </row>
    <row r="200" spans="10:19" ht="15.75">
      <c r="J200" s="233"/>
      <c r="M200" s="233"/>
      <c r="N200" s="233"/>
      <c r="O200" s="233"/>
      <c r="S200" s="233"/>
    </row>
    <row r="201" spans="10:19" ht="15.75">
      <c r="J201" s="233"/>
      <c r="M201" s="233"/>
      <c r="N201" s="233"/>
      <c r="O201" s="233"/>
      <c r="S201" s="233"/>
    </row>
    <row r="202" spans="10:19" ht="15.75">
      <c r="J202" s="233"/>
      <c r="M202" s="233"/>
      <c r="N202" s="233"/>
      <c r="O202" s="233"/>
      <c r="S202" s="233"/>
    </row>
    <row r="203" spans="10:19" ht="15.75">
      <c r="J203" s="233"/>
      <c r="M203" s="233"/>
      <c r="N203" s="233"/>
      <c r="O203" s="233"/>
      <c r="S203" s="233"/>
    </row>
    <row r="204" spans="10:19" ht="15.75">
      <c r="J204" s="233"/>
      <c r="M204" s="233"/>
      <c r="N204" s="233"/>
      <c r="O204" s="233"/>
      <c r="S204" s="233"/>
    </row>
    <row r="205" spans="10:19" ht="15.75">
      <c r="J205" s="233"/>
      <c r="M205" s="233"/>
      <c r="N205" s="233"/>
      <c r="O205" s="233"/>
      <c r="S205" s="233"/>
    </row>
    <row r="206" spans="10:19" ht="15.75">
      <c r="J206" s="233"/>
      <c r="M206" s="233"/>
      <c r="N206" s="233"/>
      <c r="O206" s="233"/>
      <c r="S206" s="233"/>
    </row>
    <row r="207" spans="10:19" ht="15.75">
      <c r="J207" s="233"/>
      <c r="M207" s="233"/>
      <c r="N207" s="233"/>
      <c r="O207" s="233"/>
      <c r="S207" s="233"/>
    </row>
    <row r="208" spans="10:19" ht="15.75">
      <c r="J208" s="233"/>
      <c r="M208" s="233"/>
      <c r="N208" s="233"/>
      <c r="O208" s="233"/>
      <c r="S208" s="233"/>
    </row>
    <row r="209" spans="10:19" ht="15.75">
      <c r="J209" s="233"/>
      <c r="M209" s="233"/>
      <c r="N209" s="233"/>
      <c r="O209" s="233"/>
      <c r="S209" s="233"/>
    </row>
    <row r="210" spans="10:19" ht="15.75">
      <c r="J210" s="233"/>
      <c r="M210" s="233"/>
      <c r="N210" s="233"/>
      <c r="O210" s="233"/>
      <c r="S210" s="233"/>
    </row>
    <row r="211" spans="10:19" ht="15.75">
      <c r="J211" s="233"/>
      <c r="M211" s="233"/>
      <c r="N211" s="233"/>
      <c r="O211" s="233"/>
      <c r="S211" s="233"/>
    </row>
    <row r="212" spans="10:19" ht="15.75">
      <c r="J212" s="233"/>
      <c r="M212" s="233"/>
      <c r="N212" s="233"/>
      <c r="O212" s="233"/>
      <c r="S212" s="233"/>
    </row>
    <row r="213" spans="10:19" ht="15.75">
      <c r="J213" s="233"/>
      <c r="M213" s="233"/>
      <c r="N213" s="233"/>
      <c r="O213" s="233"/>
      <c r="S213" s="233"/>
    </row>
    <row r="214" spans="10:19" ht="15.75">
      <c r="J214" s="233"/>
      <c r="M214" s="233"/>
      <c r="N214" s="233"/>
      <c r="O214" s="233"/>
      <c r="S214" s="233"/>
    </row>
    <row r="215" spans="10:19" ht="15.75">
      <c r="J215" s="233"/>
      <c r="M215" s="233"/>
      <c r="N215" s="233"/>
      <c r="O215" s="233"/>
      <c r="S215" s="233"/>
    </row>
    <row r="216" spans="10:19" ht="15.75">
      <c r="J216" s="233"/>
      <c r="M216" s="233"/>
      <c r="N216" s="233"/>
      <c r="O216" s="233"/>
      <c r="S216" s="233"/>
    </row>
    <row r="217" spans="10:19" ht="15.75">
      <c r="J217" s="233"/>
      <c r="M217" s="233"/>
      <c r="N217" s="233"/>
      <c r="O217" s="233"/>
      <c r="S217" s="233"/>
    </row>
    <row r="218" spans="10:19" ht="15.75">
      <c r="J218" s="233"/>
      <c r="M218" s="233"/>
      <c r="N218" s="233"/>
      <c r="O218" s="233"/>
      <c r="S218" s="233"/>
    </row>
    <row r="219" spans="10:19" ht="15.75">
      <c r="J219" s="233"/>
      <c r="M219" s="233"/>
      <c r="N219" s="233"/>
      <c r="O219" s="233"/>
      <c r="S219" s="233"/>
    </row>
    <row r="220" spans="10:19" ht="15.75">
      <c r="J220" s="233"/>
      <c r="M220" s="233"/>
      <c r="N220" s="233"/>
      <c r="O220" s="233"/>
      <c r="S220" s="233"/>
    </row>
    <row r="221" spans="10:19" ht="15.75">
      <c r="J221" s="233"/>
      <c r="M221" s="233"/>
      <c r="N221" s="233"/>
      <c r="O221" s="233"/>
      <c r="S221" s="233"/>
    </row>
    <row r="222" spans="10:19" ht="15.75">
      <c r="J222" s="233"/>
      <c r="M222" s="233"/>
      <c r="N222" s="233"/>
      <c r="O222" s="233"/>
      <c r="S222" s="233"/>
    </row>
    <row r="223" spans="10:19" ht="15.75">
      <c r="J223" s="233"/>
      <c r="M223" s="233"/>
      <c r="N223" s="233"/>
      <c r="O223" s="233"/>
      <c r="S223" s="233"/>
    </row>
    <row r="224" spans="10:19" ht="15.75">
      <c r="J224" s="233"/>
      <c r="M224" s="233"/>
      <c r="N224" s="233"/>
      <c r="O224" s="233"/>
      <c r="S224" s="233"/>
    </row>
    <row r="225" spans="10:19" ht="15.75">
      <c r="J225" s="233"/>
      <c r="M225" s="233"/>
      <c r="N225" s="233"/>
      <c r="O225" s="233"/>
      <c r="S225" s="233"/>
    </row>
    <row r="226" spans="10:19" ht="15.75">
      <c r="J226" s="233"/>
      <c r="M226" s="233"/>
      <c r="N226" s="233"/>
      <c r="O226" s="233"/>
      <c r="S226" s="233"/>
    </row>
    <row r="227" spans="10:19" ht="15.75">
      <c r="J227" s="233"/>
      <c r="M227" s="233"/>
      <c r="N227" s="233"/>
      <c r="O227" s="233"/>
      <c r="S227" s="233"/>
    </row>
    <row r="228" spans="10:19" ht="15.75">
      <c r="J228" s="233"/>
      <c r="M228" s="233"/>
      <c r="N228" s="233"/>
      <c r="O228" s="233"/>
      <c r="S228" s="233"/>
    </row>
    <row r="229" spans="10:19" ht="15.75">
      <c r="J229" s="233"/>
      <c r="M229" s="233"/>
      <c r="N229" s="233"/>
      <c r="O229" s="233"/>
      <c r="S229" s="233"/>
    </row>
    <row r="230" spans="10:19" ht="15.75">
      <c r="J230" s="233"/>
      <c r="M230" s="233"/>
      <c r="N230" s="233"/>
      <c r="O230" s="233"/>
      <c r="S230" s="233"/>
    </row>
    <row r="231" spans="10:19" ht="15.75">
      <c r="J231" s="233"/>
      <c r="M231" s="233"/>
      <c r="N231" s="233"/>
      <c r="O231" s="233"/>
      <c r="S231" s="233"/>
    </row>
    <row r="232" spans="10:19" ht="15.75">
      <c r="J232" s="233"/>
      <c r="M232" s="233"/>
      <c r="N232" s="233"/>
      <c r="O232" s="233"/>
      <c r="S232" s="233"/>
    </row>
    <row r="233" spans="10:19" ht="15.75">
      <c r="J233" s="233"/>
      <c r="M233" s="233"/>
      <c r="N233" s="233"/>
      <c r="O233" s="233"/>
      <c r="S233" s="233"/>
    </row>
    <row r="234" spans="10:19" ht="15.75">
      <c r="J234" s="233"/>
      <c r="M234" s="233"/>
      <c r="N234" s="233"/>
      <c r="O234" s="233"/>
      <c r="S234" s="233"/>
    </row>
    <row r="235" spans="10:19" ht="15.75">
      <c r="J235" s="233"/>
      <c r="M235" s="233"/>
      <c r="N235" s="233"/>
      <c r="O235" s="233"/>
      <c r="S235" s="233"/>
    </row>
    <row r="236" spans="10:19" ht="15.75">
      <c r="J236" s="233"/>
      <c r="M236" s="233"/>
      <c r="N236" s="233"/>
      <c r="O236" s="233"/>
      <c r="S236" s="233"/>
    </row>
    <row r="237" spans="10:19" ht="15.75">
      <c r="J237" s="233"/>
      <c r="M237" s="233"/>
      <c r="N237" s="233"/>
      <c r="O237" s="233"/>
      <c r="S237" s="233"/>
    </row>
    <row r="238" spans="10:19" ht="15.75">
      <c r="J238" s="233"/>
      <c r="M238" s="233"/>
      <c r="N238" s="233"/>
      <c r="O238" s="233"/>
      <c r="S238" s="233"/>
    </row>
    <row r="239" spans="10:19" ht="15.75">
      <c r="J239" s="233"/>
      <c r="M239" s="233"/>
      <c r="N239" s="233"/>
      <c r="O239" s="233"/>
      <c r="S239" s="233"/>
    </row>
    <row r="240" spans="10:19" ht="15.75">
      <c r="J240" s="233"/>
      <c r="M240" s="233"/>
      <c r="N240" s="233"/>
      <c r="O240" s="233"/>
      <c r="S240" s="233"/>
    </row>
    <row r="241" spans="10:19" ht="15.75">
      <c r="J241" s="233"/>
      <c r="M241" s="233"/>
      <c r="N241" s="233"/>
      <c r="O241" s="233"/>
      <c r="S241" s="233"/>
    </row>
    <row r="242" spans="10:19" ht="15.75">
      <c r="J242" s="233"/>
      <c r="M242" s="233"/>
      <c r="N242" s="233"/>
      <c r="O242" s="233"/>
      <c r="S242" s="233"/>
    </row>
    <row r="243" spans="10:19" ht="15.75">
      <c r="J243" s="233"/>
      <c r="M243" s="233"/>
      <c r="N243" s="233"/>
      <c r="O243" s="233"/>
      <c r="S243" s="233"/>
    </row>
    <row r="244" spans="10:19" ht="15.75">
      <c r="J244" s="233"/>
      <c r="M244" s="233"/>
      <c r="N244" s="233"/>
      <c r="O244" s="233"/>
      <c r="S244" s="233"/>
    </row>
    <row r="245" spans="10:19" ht="15.75">
      <c r="J245" s="233"/>
      <c r="M245" s="233"/>
      <c r="N245" s="233"/>
      <c r="O245" s="233"/>
      <c r="S245" s="233"/>
    </row>
    <row r="246" spans="10:19" ht="15.75">
      <c r="J246" s="233"/>
      <c r="M246" s="233"/>
      <c r="N246" s="233"/>
      <c r="O246" s="233"/>
      <c r="S246" s="233"/>
    </row>
    <row r="247" spans="10:19" ht="15.75">
      <c r="J247" s="233"/>
      <c r="M247" s="233"/>
      <c r="N247" s="233"/>
      <c r="O247" s="233"/>
      <c r="S247" s="233"/>
    </row>
    <row r="248" spans="10:19" ht="15.75">
      <c r="J248" s="233"/>
      <c r="M248" s="233"/>
      <c r="N248" s="233"/>
      <c r="O248" s="233"/>
      <c r="S248" s="233"/>
    </row>
    <row r="249" spans="10:19" ht="15.75">
      <c r="J249" s="233"/>
      <c r="M249" s="233"/>
      <c r="N249" s="233"/>
      <c r="O249" s="233"/>
      <c r="S249" s="233"/>
    </row>
    <row r="250" spans="10:19" ht="15.75">
      <c r="J250" s="233"/>
      <c r="M250" s="233"/>
      <c r="N250" s="233"/>
      <c r="O250" s="233"/>
      <c r="S250" s="233"/>
    </row>
    <row r="251" spans="10:19" ht="15.75">
      <c r="J251" s="233"/>
      <c r="M251" s="233"/>
      <c r="N251" s="233"/>
      <c r="O251" s="233"/>
      <c r="S251" s="233"/>
    </row>
    <row r="252" spans="10:19" ht="15.75">
      <c r="J252" s="233"/>
      <c r="M252" s="233"/>
      <c r="N252" s="233"/>
      <c r="O252" s="233"/>
      <c r="S252" s="233"/>
    </row>
    <row r="253" spans="10:19" ht="15.75">
      <c r="J253" s="233"/>
      <c r="M253" s="233"/>
      <c r="N253" s="233"/>
      <c r="O253" s="233"/>
      <c r="S253" s="233"/>
    </row>
    <row r="254" spans="10:19" ht="15.75">
      <c r="J254" s="233"/>
      <c r="M254" s="233"/>
      <c r="N254" s="233"/>
      <c r="O254" s="233"/>
      <c r="S254" s="233"/>
    </row>
    <row r="255" spans="10:19" ht="15.75">
      <c r="J255" s="233"/>
      <c r="M255" s="233"/>
      <c r="N255" s="233"/>
      <c r="O255" s="233"/>
      <c r="S255" s="233"/>
    </row>
    <row r="256" spans="10:19" ht="15.75">
      <c r="J256" s="233"/>
      <c r="M256" s="233"/>
      <c r="N256" s="233"/>
      <c r="O256" s="233"/>
      <c r="S256" s="233"/>
    </row>
    <row r="257" spans="10:19" ht="15.75">
      <c r="J257" s="233"/>
      <c r="M257" s="233"/>
      <c r="N257" s="233"/>
      <c r="O257" s="233"/>
      <c r="S257" s="233"/>
    </row>
    <row r="258" spans="10:19" ht="15.75">
      <c r="J258" s="233"/>
      <c r="M258" s="233"/>
      <c r="N258" s="233"/>
      <c r="O258" s="233"/>
      <c r="S258" s="233"/>
    </row>
    <row r="259" spans="10:19" ht="15.75">
      <c r="J259" s="233"/>
      <c r="M259" s="233"/>
      <c r="N259" s="233"/>
      <c r="O259" s="233"/>
      <c r="S259" s="233"/>
    </row>
    <row r="260" spans="10:19" ht="15.75">
      <c r="J260" s="233"/>
      <c r="M260" s="233"/>
      <c r="N260" s="233"/>
      <c r="O260" s="233"/>
      <c r="S260" s="233"/>
    </row>
    <row r="261" spans="10:19" ht="15.75">
      <c r="J261" s="233"/>
      <c r="M261" s="233"/>
      <c r="N261" s="233"/>
      <c r="O261" s="233"/>
      <c r="S261" s="233"/>
    </row>
    <row r="262" spans="10:19" ht="15.75">
      <c r="J262" s="233"/>
      <c r="M262" s="233"/>
      <c r="N262" s="233"/>
      <c r="O262" s="233"/>
      <c r="S262" s="233"/>
    </row>
    <row r="263" spans="10:19" ht="15.75">
      <c r="J263" s="233"/>
      <c r="M263" s="233"/>
      <c r="N263" s="233"/>
      <c r="O263" s="233"/>
      <c r="S263" s="233"/>
    </row>
    <row r="264" spans="10:19" ht="15.75">
      <c r="J264" s="233"/>
      <c r="M264" s="233"/>
      <c r="N264" s="233"/>
      <c r="O264" s="233"/>
      <c r="S264" s="233"/>
    </row>
    <row r="265" spans="10:19" ht="15.75">
      <c r="J265" s="233"/>
      <c r="M265" s="233"/>
      <c r="N265" s="233"/>
      <c r="O265" s="233"/>
      <c r="S265" s="233"/>
    </row>
    <row r="266" spans="10:19" ht="15.75">
      <c r="J266" s="233"/>
      <c r="M266" s="233"/>
      <c r="N266" s="233"/>
      <c r="O266" s="233"/>
      <c r="S266" s="233"/>
    </row>
    <row r="267" spans="10:19" ht="15.75">
      <c r="J267" s="233"/>
      <c r="M267" s="233"/>
      <c r="N267" s="233"/>
      <c r="O267" s="233"/>
      <c r="S267" s="233"/>
    </row>
    <row r="268" spans="10:19" ht="15.75">
      <c r="J268" s="233"/>
      <c r="M268" s="233"/>
      <c r="N268" s="233"/>
      <c r="O268" s="233"/>
      <c r="S268" s="233"/>
    </row>
    <row r="269" spans="10:19" ht="15.75">
      <c r="J269" s="233"/>
      <c r="M269" s="233"/>
      <c r="N269" s="233"/>
      <c r="O269" s="233"/>
      <c r="S269" s="233"/>
    </row>
    <row r="270" spans="10:19" ht="15.75">
      <c r="J270" s="233"/>
      <c r="M270" s="233"/>
      <c r="N270" s="233"/>
      <c r="O270" s="233"/>
      <c r="S270" s="233"/>
    </row>
    <row r="271" spans="10:19" ht="15.75">
      <c r="J271" s="233"/>
      <c r="M271" s="233"/>
      <c r="N271" s="233"/>
      <c r="O271" s="233"/>
      <c r="S271" s="233"/>
    </row>
    <row r="272" spans="10:19" ht="15.75">
      <c r="J272" s="233"/>
      <c r="M272" s="233"/>
      <c r="N272" s="233"/>
      <c r="O272" s="233"/>
      <c r="S272" s="233"/>
    </row>
    <row r="273" spans="10:19" ht="15.75">
      <c r="J273" s="233"/>
      <c r="M273" s="233"/>
      <c r="N273" s="233"/>
      <c r="O273" s="233"/>
      <c r="S273" s="233"/>
    </row>
    <row r="274" spans="10:19" ht="15.75">
      <c r="J274" s="233"/>
      <c r="M274" s="233"/>
      <c r="N274" s="233"/>
      <c r="O274" s="233"/>
      <c r="S274" s="233"/>
    </row>
    <row r="275" spans="10:19" ht="15.75">
      <c r="J275" s="233"/>
      <c r="M275" s="233"/>
      <c r="N275" s="233"/>
      <c r="O275" s="233"/>
      <c r="S275" s="233"/>
    </row>
    <row r="276" spans="10:19" ht="15.75">
      <c r="J276" s="233"/>
      <c r="M276" s="233"/>
      <c r="N276" s="233"/>
      <c r="O276" s="233"/>
      <c r="S276" s="233"/>
    </row>
    <row r="277" spans="10:19" ht="15.75">
      <c r="J277" s="233"/>
      <c r="M277" s="233"/>
      <c r="N277" s="233"/>
      <c r="O277" s="233"/>
      <c r="S277" s="233"/>
    </row>
    <row r="278" spans="10:19" ht="15.75">
      <c r="J278" s="233"/>
      <c r="M278" s="233"/>
      <c r="N278" s="233"/>
      <c r="O278" s="233"/>
      <c r="S278" s="233"/>
    </row>
    <row r="279" spans="10:19" ht="15.75">
      <c r="J279" s="233"/>
      <c r="M279" s="233"/>
      <c r="N279" s="233"/>
      <c r="O279" s="233"/>
      <c r="S279" s="233"/>
    </row>
    <row r="280" spans="10:19" ht="15.75">
      <c r="J280" s="233"/>
      <c r="M280" s="233"/>
      <c r="N280" s="233"/>
      <c r="O280" s="233"/>
      <c r="S280" s="233"/>
    </row>
    <row r="281" spans="10:19" ht="15.75">
      <c r="J281" s="233"/>
      <c r="M281" s="233"/>
      <c r="N281" s="233"/>
      <c r="O281" s="233"/>
      <c r="S281" s="233"/>
    </row>
    <row r="282" spans="10:19" ht="15.75">
      <c r="J282" s="233"/>
      <c r="M282" s="233"/>
      <c r="N282" s="233"/>
      <c r="O282" s="233"/>
      <c r="S282" s="233"/>
    </row>
    <row r="283" spans="10:19" ht="15.75">
      <c r="J283" s="233"/>
      <c r="M283" s="233"/>
      <c r="N283" s="233"/>
      <c r="O283" s="233"/>
      <c r="S283" s="233"/>
    </row>
    <row r="284" spans="10:19" ht="15.75">
      <c r="J284" s="233"/>
      <c r="M284" s="233"/>
      <c r="N284" s="233"/>
      <c r="O284" s="233"/>
      <c r="S284" s="233"/>
    </row>
    <row r="285" spans="10:19" ht="15.75">
      <c r="J285" s="233"/>
      <c r="M285" s="233"/>
      <c r="N285" s="233"/>
      <c r="O285" s="233"/>
      <c r="S285" s="233"/>
    </row>
    <row r="286" spans="10:19" ht="15.75">
      <c r="J286" s="233"/>
      <c r="M286" s="233"/>
      <c r="N286" s="233"/>
      <c r="O286" s="233"/>
      <c r="S286" s="233"/>
    </row>
    <row r="287" spans="10:19" ht="15.75">
      <c r="J287" s="233"/>
      <c r="M287" s="233"/>
      <c r="N287" s="233"/>
      <c r="O287" s="233"/>
      <c r="S287" s="233"/>
    </row>
    <row r="288" spans="10:19" ht="15.75">
      <c r="J288" s="233"/>
      <c r="M288" s="233"/>
      <c r="N288" s="233"/>
      <c r="O288" s="233"/>
      <c r="S288" s="233"/>
    </row>
    <row r="289" spans="10:19" ht="15.75">
      <c r="J289" s="233"/>
      <c r="M289" s="233"/>
      <c r="N289" s="233"/>
      <c r="O289" s="233"/>
      <c r="S289" s="233"/>
    </row>
    <row r="290" spans="10:19" ht="15.75">
      <c r="J290" s="233"/>
      <c r="M290" s="233"/>
      <c r="N290" s="233"/>
      <c r="O290" s="233"/>
      <c r="S290" s="233"/>
    </row>
    <row r="291" spans="10:19" ht="15.75">
      <c r="J291" s="233"/>
      <c r="M291" s="233"/>
      <c r="N291" s="233"/>
      <c r="O291" s="233"/>
      <c r="S291" s="233"/>
    </row>
    <row r="292" spans="10:19" ht="15.75">
      <c r="J292" s="233"/>
      <c r="M292" s="233"/>
      <c r="N292" s="233"/>
      <c r="O292" s="233"/>
      <c r="S292" s="233"/>
    </row>
    <row r="293" spans="10:19" ht="15.75">
      <c r="J293" s="233"/>
      <c r="M293" s="233"/>
      <c r="N293" s="233"/>
      <c r="O293" s="233"/>
      <c r="S293" s="233"/>
    </row>
    <row r="294" spans="10:19" ht="15.75">
      <c r="J294" s="233"/>
      <c r="M294" s="233"/>
      <c r="N294" s="233"/>
      <c r="O294" s="233"/>
      <c r="S294" s="233"/>
    </row>
    <row r="295" spans="10:19" ht="15.75">
      <c r="J295" s="233"/>
      <c r="M295" s="233"/>
      <c r="N295" s="233"/>
      <c r="O295" s="233"/>
      <c r="S295" s="233"/>
    </row>
    <row r="296" spans="10:19" ht="15.75">
      <c r="J296" s="233"/>
      <c r="M296" s="233"/>
      <c r="N296" s="233"/>
      <c r="O296" s="233"/>
      <c r="S296" s="233"/>
    </row>
    <row r="297" spans="10:19" ht="15.75">
      <c r="J297" s="233"/>
      <c r="M297" s="233"/>
      <c r="N297" s="233"/>
      <c r="O297" s="233"/>
      <c r="S297" s="233"/>
    </row>
    <row r="298" spans="10:19" ht="15.75">
      <c r="J298" s="233"/>
      <c r="M298" s="233"/>
      <c r="N298" s="233"/>
      <c r="O298" s="233"/>
      <c r="S298" s="233"/>
    </row>
    <row r="299" spans="10:19" ht="15.75">
      <c r="J299" s="233"/>
      <c r="M299" s="233"/>
      <c r="N299" s="233"/>
      <c r="O299" s="233"/>
      <c r="S299" s="233"/>
    </row>
    <row r="300" spans="10:19" ht="15.75">
      <c r="J300" s="233"/>
      <c r="M300" s="233"/>
      <c r="N300" s="233"/>
      <c r="O300" s="233"/>
      <c r="S300" s="233"/>
    </row>
    <row r="301" spans="10:19" ht="15.75">
      <c r="J301" s="233"/>
      <c r="M301" s="233"/>
      <c r="N301" s="233"/>
      <c r="O301" s="233"/>
      <c r="S301" s="233"/>
    </row>
    <row r="302" spans="10:19" ht="15.75">
      <c r="J302" s="233"/>
      <c r="M302" s="233"/>
      <c r="N302" s="233"/>
      <c r="O302" s="233"/>
      <c r="S302" s="233"/>
    </row>
    <row r="303" spans="10:19" ht="15.75">
      <c r="J303" s="233"/>
      <c r="M303" s="233"/>
      <c r="N303" s="233"/>
      <c r="O303" s="233"/>
      <c r="S303" s="233"/>
    </row>
    <row r="304" spans="10:19" ht="15.75">
      <c r="J304" s="233"/>
      <c r="M304" s="233"/>
      <c r="N304" s="233"/>
      <c r="O304" s="233"/>
      <c r="S304" s="233"/>
    </row>
    <row r="305" spans="10:19" ht="15.75">
      <c r="J305" s="233"/>
      <c r="M305" s="233"/>
      <c r="N305" s="233"/>
      <c r="O305" s="233"/>
      <c r="S305" s="233"/>
    </row>
    <row r="306" spans="10:19" ht="15.75">
      <c r="J306" s="233"/>
      <c r="M306" s="233"/>
      <c r="N306" s="233"/>
      <c r="O306" s="233"/>
      <c r="S306" s="233"/>
    </row>
    <row r="307" spans="10:19" ht="15.75">
      <c r="J307" s="233"/>
      <c r="M307" s="233"/>
      <c r="N307" s="233"/>
      <c r="O307" s="233"/>
      <c r="S307" s="233"/>
    </row>
    <row r="308" spans="10:19" ht="15.75">
      <c r="J308" s="233"/>
      <c r="M308" s="233"/>
      <c r="N308" s="233"/>
      <c r="O308" s="233"/>
      <c r="S308" s="233"/>
    </row>
    <row r="309" spans="10:19" ht="15.75">
      <c r="J309" s="233"/>
      <c r="M309" s="233"/>
      <c r="N309" s="233"/>
      <c r="O309" s="233"/>
      <c r="S309" s="233"/>
    </row>
    <row r="310" spans="10:19" ht="15.75">
      <c r="J310" s="233"/>
      <c r="M310" s="233"/>
      <c r="N310" s="233"/>
      <c r="O310" s="233"/>
      <c r="S310" s="233"/>
    </row>
    <row r="311" spans="10:19" ht="15.75">
      <c r="J311" s="233"/>
      <c r="M311" s="233"/>
      <c r="N311" s="233"/>
      <c r="O311" s="233"/>
      <c r="S311" s="233"/>
    </row>
    <row r="312" spans="10:19" ht="15.75">
      <c r="J312" s="233"/>
      <c r="M312" s="233"/>
      <c r="N312" s="233"/>
      <c r="O312" s="233"/>
      <c r="S312" s="233"/>
    </row>
    <row r="313" spans="10:19" ht="15.75">
      <c r="J313" s="233"/>
      <c r="M313" s="233"/>
      <c r="N313" s="233"/>
      <c r="O313" s="233"/>
      <c r="S313" s="233"/>
    </row>
    <row r="314" spans="10:19" ht="15.75">
      <c r="J314" s="233"/>
      <c r="M314" s="233"/>
      <c r="N314" s="233"/>
      <c r="O314" s="233"/>
      <c r="S314" s="233"/>
    </row>
    <row r="315" spans="10:19" ht="15.75">
      <c r="J315" s="233"/>
      <c r="M315" s="233"/>
      <c r="N315" s="233"/>
      <c r="O315" s="233"/>
      <c r="S315" s="233"/>
    </row>
    <row r="316" spans="10:19" ht="15.75">
      <c r="J316" s="233"/>
      <c r="M316" s="233"/>
      <c r="N316" s="233"/>
      <c r="O316" s="233"/>
      <c r="S316" s="233"/>
    </row>
    <row r="317" spans="10:19" ht="15.75">
      <c r="J317" s="233"/>
      <c r="M317" s="233"/>
      <c r="N317" s="233"/>
      <c r="O317" s="233"/>
      <c r="S317" s="233"/>
    </row>
    <row r="318" spans="10:19" ht="15.75">
      <c r="J318" s="233"/>
      <c r="M318" s="233"/>
      <c r="N318" s="233"/>
      <c r="O318" s="233"/>
      <c r="S318" s="233"/>
    </row>
    <row r="319" spans="10:19" ht="15.75">
      <c r="J319" s="233"/>
      <c r="M319" s="233"/>
      <c r="N319" s="233"/>
      <c r="O319" s="233"/>
      <c r="S319" s="233"/>
    </row>
    <row r="320" spans="10:19" ht="15.75">
      <c r="J320" s="233"/>
      <c r="M320" s="233"/>
      <c r="N320" s="233"/>
      <c r="O320" s="233"/>
      <c r="S320" s="233"/>
    </row>
    <row r="321" spans="10:19" ht="15.75">
      <c r="J321" s="233"/>
      <c r="M321" s="233"/>
      <c r="N321" s="233"/>
      <c r="O321" s="233"/>
      <c r="S321" s="233"/>
    </row>
    <row r="322" spans="10:19" ht="15.75">
      <c r="J322" s="233"/>
      <c r="M322" s="233"/>
      <c r="N322" s="233"/>
      <c r="O322" s="233"/>
      <c r="S322" s="233"/>
    </row>
    <row r="323" spans="10:19" ht="15.75">
      <c r="J323" s="233"/>
      <c r="M323" s="233"/>
      <c r="N323" s="233"/>
      <c r="O323" s="233"/>
      <c r="S323" s="233"/>
    </row>
    <row r="324" spans="10:19" ht="15.75">
      <c r="J324" s="233"/>
      <c r="M324" s="233"/>
      <c r="N324" s="233"/>
      <c r="O324" s="233"/>
      <c r="S324" s="233"/>
    </row>
    <row r="325" spans="10:19" ht="15.75">
      <c r="J325" s="233"/>
      <c r="M325" s="233"/>
      <c r="N325" s="233"/>
      <c r="O325" s="233"/>
      <c r="S325" s="233"/>
    </row>
    <row r="326" spans="10:19" ht="15.75">
      <c r="J326" s="233"/>
      <c r="M326" s="233"/>
      <c r="N326" s="233"/>
      <c r="O326" s="233"/>
      <c r="S326" s="233"/>
    </row>
    <row r="327" spans="10:19" ht="15.75">
      <c r="J327" s="233"/>
      <c r="M327" s="233"/>
      <c r="N327" s="233"/>
      <c r="O327" s="233"/>
      <c r="S327" s="233"/>
    </row>
    <row r="328" spans="10:19" ht="15.75">
      <c r="J328" s="233"/>
      <c r="M328" s="233"/>
      <c r="N328" s="233"/>
      <c r="O328" s="233"/>
      <c r="S328" s="233"/>
    </row>
    <row r="329" spans="10:19" ht="15.75">
      <c r="J329" s="233"/>
      <c r="M329" s="233"/>
      <c r="N329" s="233"/>
      <c r="O329" s="233"/>
      <c r="S329" s="233"/>
    </row>
    <row r="330" spans="10:19" ht="15.75">
      <c r="J330" s="233"/>
      <c r="M330" s="233"/>
      <c r="N330" s="233"/>
      <c r="O330" s="233"/>
      <c r="S330" s="233"/>
    </row>
    <row r="331" spans="10:19" ht="15.75">
      <c r="J331" s="233"/>
      <c r="M331" s="233"/>
      <c r="N331" s="233"/>
      <c r="O331" s="233"/>
      <c r="S331" s="233"/>
    </row>
    <row r="332" spans="10:19" ht="15.75">
      <c r="J332" s="233"/>
      <c r="M332" s="233"/>
      <c r="N332" s="233"/>
      <c r="O332" s="233"/>
      <c r="S332" s="233"/>
    </row>
    <row r="333" spans="10:19" ht="15.75">
      <c r="J333" s="233"/>
      <c r="M333" s="233"/>
      <c r="N333" s="233"/>
      <c r="O333" s="233"/>
      <c r="S333" s="233"/>
    </row>
    <row r="334" spans="10:19" ht="15.75">
      <c r="J334" s="233"/>
      <c r="M334" s="233"/>
      <c r="N334" s="233"/>
      <c r="O334" s="233"/>
      <c r="S334" s="233"/>
    </row>
    <row r="335" spans="10:19" ht="15.75">
      <c r="J335" s="233"/>
      <c r="M335" s="233"/>
      <c r="N335" s="233"/>
      <c r="O335" s="233"/>
      <c r="S335" s="233"/>
    </row>
    <row r="336" spans="10:19" ht="15.75">
      <c r="J336" s="233"/>
      <c r="M336" s="233"/>
      <c r="N336" s="233"/>
      <c r="O336" s="233"/>
      <c r="S336" s="233"/>
    </row>
    <row r="337" spans="10:19" ht="15.75">
      <c r="J337" s="233"/>
      <c r="M337" s="233"/>
      <c r="N337" s="233"/>
      <c r="O337" s="233"/>
      <c r="S337" s="233"/>
    </row>
    <row r="338" spans="10:19" ht="15.75">
      <c r="J338" s="233"/>
      <c r="M338" s="233"/>
      <c r="N338" s="233"/>
      <c r="O338" s="233"/>
      <c r="S338" s="233"/>
    </row>
    <row r="339" spans="10:19" ht="15.75">
      <c r="J339" s="233"/>
      <c r="M339" s="233"/>
      <c r="N339" s="233"/>
      <c r="O339" s="233"/>
      <c r="S339" s="233"/>
    </row>
    <row r="340" spans="10:19" ht="15.75">
      <c r="J340" s="233"/>
      <c r="M340" s="233"/>
      <c r="N340" s="233"/>
      <c r="O340" s="233"/>
      <c r="S340" s="233"/>
    </row>
    <row r="341" spans="10:19" ht="15.75">
      <c r="J341" s="233"/>
      <c r="M341" s="233"/>
      <c r="N341" s="233"/>
      <c r="O341" s="233"/>
      <c r="S341" s="233"/>
    </row>
    <row r="342" spans="10:19" ht="15.75">
      <c r="J342" s="233"/>
      <c r="M342" s="233"/>
      <c r="N342" s="233"/>
      <c r="O342" s="233"/>
      <c r="S342" s="233"/>
    </row>
    <row r="343" spans="10:19" ht="15.75">
      <c r="J343" s="233"/>
      <c r="M343" s="233"/>
      <c r="N343" s="233"/>
      <c r="O343" s="233"/>
      <c r="S343" s="233"/>
    </row>
    <row r="344" spans="10:19" ht="15.75">
      <c r="J344" s="233"/>
      <c r="M344" s="233"/>
      <c r="N344" s="233"/>
      <c r="O344" s="233"/>
      <c r="S344" s="233"/>
    </row>
    <row r="345" spans="10:19" ht="15.75">
      <c r="J345" s="233"/>
      <c r="M345" s="233"/>
      <c r="N345" s="233"/>
      <c r="O345" s="233"/>
      <c r="S345" s="233"/>
    </row>
    <row r="346" spans="10:19" ht="15.75">
      <c r="J346" s="233"/>
      <c r="M346" s="233"/>
      <c r="N346" s="233"/>
      <c r="O346" s="233"/>
      <c r="S346" s="233"/>
    </row>
    <row r="347" spans="10:19" ht="15.75">
      <c r="J347" s="233"/>
      <c r="M347" s="233"/>
      <c r="N347" s="233"/>
      <c r="O347" s="233"/>
      <c r="S347" s="233"/>
    </row>
    <row r="348" spans="10:19" ht="15.75">
      <c r="J348" s="233"/>
      <c r="M348" s="233"/>
      <c r="N348" s="233"/>
      <c r="O348" s="233"/>
      <c r="S348" s="233"/>
    </row>
    <row r="349" spans="10:19" ht="15.75">
      <c r="J349" s="233"/>
      <c r="M349" s="233"/>
      <c r="N349" s="233"/>
      <c r="O349" s="233"/>
      <c r="S349" s="233"/>
    </row>
    <row r="350" spans="10:19" ht="15.75">
      <c r="J350" s="233"/>
      <c r="M350" s="233"/>
      <c r="N350" s="233"/>
      <c r="O350" s="233"/>
      <c r="S350" s="233"/>
    </row>
    <row r="351" spans="10:19" ht="15.75">
      <c r="J351" s="233"/>
      <c r="M351" s="233"/>
      <c r="N351" s="233"/>
      <c r="O351" s="233"/>
      <c r="S351" s="233"/>
    </row>
    <row r="352" spans="10:19" ht="15.75">
      <c r="J352" s="233"/>
      <c r="M352" s="233"/>
      <c r="N352" s="233"/>
      <c r="O352" s="233"/>
      <c r="S352" s="233"/>
    </row>
    <row r="353" spans="10:19" ht="15.75">
      <c r="J353" s="233"/>
      <c r="M353" s="233"/>
      <c r="N353" s="233"/>
      <c r="O353" s="233"/>
      <c r="S353" s="233"/>
    </row>
    <row r="354" spans="10:19" ht="15.75">
      <c r="J354" s="233"/>
      <c r="M354" s="233"/>
      <c r="N354" s="233"/>
      <c r="O354" s="233"/>
      <c r="S354" s="233"/>
    </row>
    <row r="355" spans="10:19" ht="15.75">
      <c r="J355" s="233"/>
      <c r="M355" s="233"/>
      <c r="N355" s="233"/>
      <c r="O355" s="233"/>
      <c r="S355" s="233"/>
    </row>
    <row r="356" spans="10:19" ht="15.75">
      <c r="J356" s="233"/>
      <c r="M356" s="233"/>
      <c r="N356" s="233"/>
      <c r="O356" s="233"/>
      <c r="S356" s="233"/>
    </row>
    <row r="357" spans="10:19" ht="15.75">
      <c r="J357" s="233"/>
      <c r="M357" s="233"/>
      <c r="N357" s="233"/>
      <c r="O357" s="233"/>
      <c r="S357" s="233"/>
    </row>
    <row r="358" spans="10:19" ht="15.75">
      <c r="J358" s="233"/>
      <c r="M358" s="233"/>
      <c r="N358" s="233"/>
      <c r="O358" s="233"/>
      <c r="S358" s="233"/>
    </row>
    <row r="359" spans="10:19" ht="15.75">
      <c r="J359" s="233"/>
      <c r="M359" s="233"/>
      <c r="N359" s="233"/>
      <c r="O359" s="233"/>
      <c r="S359" s="233"/>
    </row>
    <row r="360" spans="10:19" ht="15.75">
      <c r="J360" s="233"/>
      <c r="M360" s="233"/>
      <c r="N360" s="233"/>
      <c r="O360" s="233"/>
      <c r="S360" s="233"/>
    </row>
    <row r="361" spans="10:19" ht="15.75">
      <c r="J361" s="233"/>
      <c r="M361" s="233"/>
      <c r="N361" s="233"/>
      <c r="O361" s="233"/>
      <c r="S361" s="233"/>
    </row>
    <row r="362" spans="10:19" ht="15.75">
      <c r="J362" s="233"/>
      <c r="M362" s="233"/>
      <c r="N362" s="233"/>
      <c r="O362" s="233"/>
      <c r="S362" s="233"/>
    </row>
    <row r="363" spans="10:19" ht="15.75">
      <c r="J363" s="233"/>
      <c r="M363" s="233"/>
      <c r="N363" s="233"/>
      <c r="O363" s="233"/>
      <c r="S363" s="233"/>
    </row>
    <row r="364" spans="10:19" ht="15.75">
      <c r="J364" s="233"/>
      <c r="M364" s="233"/>
      <c r="N364" s="233"/>
      <c r="O364" s="233"/>
      <c r="S364" s="233"/>
    </row>
    <row r="365" spans="10:19" ht="15.75">
      <c r="J365" s="233"/>
      <c r="M365" s="233"/>
      <c r="N365" s="233"/>
      <c r="O365" s="233"/>
      <c r="S365" s="233"/>
    </row>
    <row r="366" spans="10:19" ht="15.75">
      <c r="J366" s="233"/>
      <c r="M366" s="233"/>
      <c r="N366" s="233"/>
      <c r="O366" s="233"/>
      <c r="S366" s="233"/>
    </row>
    <row r="367" spans="10:19" ht="15.75">
      <c r="J367" s="233"/>
      <c r="M367" s="233"/>
      <c r="N367" s="233"/>
      <c r="O367" s="233"/>
      <c r="S367" s="233"/>
    </row>
    <row r="368" spans="10:19" ht="15.75">
      <c r="J368" s="233"/>
      <c r="M368" s="233"/>
      <c r="N368" s="233"/>
      <c r="O368" s="233"/>
      <c r="S368" s="233"/>
    </row>
    <row r="369" spans="10:19" ht="15.75">
      <c r="J369" s="233"/>
      <c r="M369" s="233"/>
      <c r="N369" s="233"/>
      <c r="O369" s="233"/>
      <c r="S369" s="233"/>
    </row>
    <row r="370" spans="10:19" ht="15.75">
      <c r="J370" s="233"/>
      <c r="M370" s="233"/>
      <c r="N370" s="233"/>
      <c r="O370" s="233"/>
      <c r="S370" s="233"/>
    </row>
    <row r="371" spans="10:19" ht="15.75">
      <c r="J371" s="233"/>
      <c r="M371" s="233"/>
      <c r="N371" s="233"/>
      <c r="O371" s="233"/>
      <c r="S371" s="233"/>
    </row>
    <row r="372" spans="10:19" ht="15.75">
      <c r="J372" s="233"/>
      <c r="M372" s="233"/>
      <c r="N372" s="233"/>
      <c r="O372" s="233"/>
      <c r="S372" s="233"/>
    </row>
    <row r="373" spans="10:19" ht="15.75">
      <c r="J373" s="233"/>
      <c r="M373" s="233"/>
      <c r="N373" s="233"/>
      <c r="O373" s="233"/>
      <c r="S373" s="233"/>
    </row>
    <row r="374" spans="10:19" ht="15.75">
      <c r="J374" s="233"/>
      <c r="M374" s="233"/>
      <c r="N374" s="233"/>
      <c r="O374" s="233"/>
      <c r="S374" s="233"/>
    </row>
    <row r="375" spans="10:19" ht="15.75">
      <c r="J375" s="233"/>
      <c r="M375" s="233"/>
      <c r="N375" s="233"/>
      <c r="O375" s="233"/>
      <c r="S375" s="233"/>
    </row>
    <row r="376" spans="10:19" ht="15.75">
      <c r="J376" s="233"/>
      <c r="M376" s="233"/>
      <c r="N376" s="233"/>
      <c r="O376" s="233"/>
      <c r="S376" s="233"/>
    </row>
    <row r="377" spans="10:19" ht="15.75">
      <c r="J377" s="233"/>
      <c r="M377" s="233"/>
      <c r="N377" s="233"/>
      <c r="O377" s="233"/>
      <c r="S377" s="233"/>
    </row>
    <row r="378" spans="10:19" ht="15.75">
      <c r="J378" s="233"/>
      <c r="M378" s="233"/>
      <c r="N378" s="233"/>
      <c r="O378" s="233"/>
      <c r="S378" s="233"/>
    </row>
    <row r="379" spans="10:19" ht="15.75">
      <c r="J379" s="233"/>
      <c r="M379" s="233"/>
      <c r="N379" s="233"/>
      <c r="O379" s="233"/>
      <c r="S379" s="233"/>
    </row>
    <row r="380" spans="10:19" ht="15.75">
      <c r="J380" s="233"/>
      <c r="M380" s="233"/>
      <c r="N380" s="233"/>
      <c r="O380" s="233"/>
      <c r="S380" s="233"/>
    </row>
    <row r="381" spans="10:19" ht="15.75">
      <c r="J381" s="233"/>
      <c r="M381" s="233"/>
      <c r="N381" s="233"/>
      <c r="O381" s="233"/>
      <c r="S381" s="233"/>
    </row>
    <row r="382" spans="10:19" ht="15.75">
      <c r="J382" s="233"/>
      <c r="M382" s="233"/>
      <c r="N382" s="233"/>
      <c r="O382" s="233"/>
      <c r="S382" s="233"/>
    </row>
    <row r="383" spans="10:19" ht="15.75">
      <c r="J383" s="233"/>
      <c r="M383" s="233"/>
      <c r="N383" s="233"/>
      <c r="O383" s="233"/>
      <c r="S383" s="233"/>
    </row>
    <row r="384" spans="10:19" ht="15.75">
      <c r="J384" s="233"/>
      <c r="M384" s="233"/>
      <c r="N384" s="233"/>
      <c r="O384" s="233"/>
      <c r="S384" s="233"/>
    </row>
    <row r="385" spans="10:19" ht="15.75">
      <c r="J385" s="233"/>
      <c r="M385" s="233"/>
      <c r="N385" s="233"/>
      <c r="O385" s="233"/>
      <c r="S385" s="233"/>
    </row>
    <row r="386" spans="10:19" ht="15.75">
      <c r="J386" s="233"/>
      <c r="M386" s="233"/>
      <c r="N386" s="233"/>
      <c r="O386" s="233"/>
      <c r="S386" s="233"/>
    </row>
    <row r="387" spans="10:19" ht="15.75">
      <c r="J387" s="233"/>
      <c r="M387" s="233"/>
      <c r="N387" s="233"/>
      <c r="O387" s="233"/>
      <c r="S387" s="233"/>
    </row>
    <row r="388" spans="10:19" ht="15.75">
      <c r="J388" s="233"/>
      <c r="M388" s="233"/>
      <c r="N388" s="233"/>
      <c r="O388" s="233"/>
      <c r="S388" s="233"/>
    </row>
    <row r="389" spans="10:19" ht="15.75">
      <c r="J389" s="233"/>
      <c r="M389" s="233"/>
      <c r="N389" s="233"/>
      <c r="O389" s="233"/>
      <c r="S389" s="233"/>
    </row>
    <row r="390" spans="10:19" ht="15.75">
      <c r="J390" s="233"/>
      <c r="M390" s="233"/>
      <c r="N390" s="233"/>
      <c r="O390" s="233"/>
      <c r="S390" s="233"/>
    </row>
    <row r="391" spans="10:19" ht="15.75">
      <c r="J391" s="233"/>
      <c r="M391" s="233"/>
      <c r="N391" s="233"/>
      <c r="O391" s="233"/>
      <c r="S391" s="233"/>
    </row>
    <row r="392" spans="10:19" ht="15.75">
      <c r="J392" s="233"/>
      <c r="M392" s="233"/>
      <c r="N392" s="233"/>
      <c r="O392" s="233"/>
      <c r="S392" s="233"/>
    </row>
    <row r="393" spans="10:19" ht="15.75">
      <c r="J393" s="233"/>
      <c r="M393" s="233"/>
      <c r="N393" s="233"/>
      <c r="O393" s="233"/>
      <c r="S393" s="233"/>
    </row>
    <row r="394" spans="10:19" ht="15.75">
      <c r="J394" s="233"/>
      <c r="M394" s="233"/>
      <c r="N394" s="233"/>
      <c r="O394" s="233"/>
      <c r="S394" s="233"/>
    </row>
    <row r="395" spans="10:19" ht="15.75">
      <c r="J395" s="233"/>
      <c r="M395" s="233"/>
      <c r="N395" s="233"/>
      <c r="O395" s="233"/>
      <c r="S395" s="233"/>
    </row>
    <row r="396" spans="10:19" ht="15.75">
      <c r="J396" s="233"/>
      <c r="M396" s="233"/>
      <c r="N396" s="233"/>
      <c r="O396" s="233"/>
      <c r="S396" s="233"/>
    </row>
    <row r="397" spans="10:19" ht="15.75">
      <c r="J397" s="233"/>
      <c r="M397" s="233"/>
      <c r="N397" s="233"/>
      <c r="O397" s="233"/>
      <c r="S397" s="233"/>
    </row>
    <row r="398" spans="10:19" ht="15.75">
      <c r="J398" s="233"/>
      <c r="M398" s="233"/>
      <c r="N398" s="233"/>
      <c r="O398" s="233"/>
      <c r="S398" s="233"/>
    </row>
    <row r="399" spans="10:19" ht="15.75">
      <c r="J399" s="233"/>
      <c r="M399" s="233"/>
      <c r="N399" s="233"/>
      <c r="O399" s="233"/>
      <c r="S399" s="233"/>
    </row>
    <row r="400" spans="10:19" ht="15.75">
      <c r="J400" s="233"/>
      <c r="M400" s="233"/>
      <c r="N400" s="233"/>
      <c r="O400" s="233"/>
      <c r="S400" s="233"/>
    </row>
    <row r="401" spans="10:19" ht="15.75">
      <c r="J401" s="233"/>
      <c r="M401" s="233"/>
      <c r="N401" s="233"/>
      <c r="O401" s="233"/>
      <c r="S401" s="233"/>
    </row>
    <row r="402" spans="10:19" ht="15.75">
      <c r="J402" s="233"/>
      <c r="M402" s="233"/>
      <c r="N402" s="233"/>
      <c r="O402" s="233"/>
      <c r="S402" s="233"/>
    </row>
    <row r="403" spans="10:19" ht="15.75">
      <c r="J403" s="233"/>
      <c r="M403" s="233"/>
      <c r="N403" s="233"/>
      <c r="O403" s="233"/>
      <c r="S403" s="233"/>
    </row>
    <row r="404" spans="10:19" ht="15.75">
      <c r="J404" s="233"/>
      <c r="M404" s="233"/>
      <c r="N404" s="233"/>
      <c r="O404" s="233"/>
      <c r="S404" s="233"/>
    </row>
    <row r="405" spans="10:19" ht="15.75">
      <c r="J405" s="233"/>
      <c r="M405" s="233"/>
      <c r="N405" s="233"/>
      <c r="O405" s="233"/>
      <c r="S405" s="233"/>
    </row>
    <row r="406" spans="10:19" ht="15.75">
      <c r="J406" s="233"/>
      <c r="M406" s="233"/>
      <c r="N406" s="233"/>
      <c r="O406" s="233"/>
      <c r="S406" s="233"/>
    </row>
    <row r="407" spans="10:19" ht="15.75">
      <c r="J407" s="233"/>
      <c r="M407" s="233"/>
      <c r="N407" s="233"/>
      <c r="O407" s="233"/>
      <c r="S407" s="233"/>
    </row>
    <row r="408" spans="10:19" ht="15.75">
      <c r="J408" s="233"/>
      <c r="M408" s="233"/>
      <c r="N408" s="233"/>
      <c r="O408" s="233"/>
      <c r="S408" s="233"/>
    </row>
    <row r="409" spans="10:19" ht="15.75">
      <c r="J409" s="233"/>
      <c r="M409" s="233"/>
      <c r="N409" s="233"/>
      <c r="O409" s="233"/>
      <c r="S409" s="233"/>
    </row>
    <row r="410" spans="10:19" ht="15.75">
      <c r="J410" s="233"/>
      <c r="M410" s="233"/>
      <c r="N410" s="233"/>
      <c r="O410" s="233"/>
      <c r="S410" s="233"/>
    </row>
    <row r="411" spans="10:19" ht="15.75">
      <c r="J411" s="233"/>
      <c r="M411" s="233"/>
      <c r="N411" s="233"/>
      <c r="O411" s="233"/>
      <c r="S411" s="233"/>
    </row>
    <row r="412" spans="10:19" ht="15.75">
      <c r="J412" s="233"/>
      <c r="M412" s="233"/>
      <c r="N412" s="233"/>
      <c r="O412" s="233"/>
      <c r="S412" s="233"/>
    </row>
    <row r="413" spans="10:19" ht="15.75">
      <c r="J413" s="233"/>
      <c r="M413" s="233"/>
      <c r="N413" s="233"/>
      <c r="O413" s="233"/>
      <c r="S413" s="233"/>
    </row>
    <row r="414" spans="10:19" ht="15.75">
      <c r="J414" s="233"/>
      <c r="M414" s="233"/>
      <c r="N414" s="233"/>
      <c r="O414" s="233"/>
      <c r="S414" s="233"/>
    </row>
    <row r="415" spans="10:19" ht="15.75">
      <c r="J415" s="233"/>
      <c r="M415" s="233"/>
      <c r="N415" s="233"/>
      <c r="O415" s="233"/>
      <c r="S415" s="233"/>
    </row>
    <row r="416" spans="10:19" ht="15.75">
      <c r="J416" s="233"/>
      <c r="M416" s="233"/>
      <c r="N416" s="233"/>
      <c r="O416" s="233"/>
      <c r="S416" s="233"/>
    </row>
    <row r="417" spans="10:19" ht="15.75">
      <c r="J417" s="233"/>
      <c r="M417" s="233"/>
      <c r="N417" s="233"/>
      <c r="O417" s="233"/>
      <c r="S417" s="233"/>
    </row>
    <row r="418" spans="10:19" ht="15.75">
      <c r="J418" s="233"/>
      <c r="M418" s="233"/>
      <c r="N418" s="233"/>
      <c r="O418" s="233"/>
      <c r="S418" s="233"/>
    </row>
    <row r="419" spans="10:19" ht="15.75">
      <c r="J419" s="233"/>
      <c r="M419" s="233"/>
      <c r="N419" s="233"/>
      <c r="O419" s="233"/>
      <c r="S419" s="233"/>
    </row>
    <row r="420" spans="10:19" ht="15.75">
      <c r="J420" s="233"/>
      <c r="M420" s="233"/>
      <c r="N420" s="233"/>
      <c r="O420" s="233"/>
      <c r="S420" s="233"/>
    </row>
    <row r="421" spans="10:19" ht="15.75">
      <c r="J421" s="233"/>
      <c r="M421" s="233"/>
      <c r="N421" s="233"/>
      <c r="O421" s="233"/>
      <c r="S421" s="233"/>
    </row>
    <row r="422" spans="10:19" ht="15.75">
      <c r="J422" s="233"/>
      <c r="M422" s="233"/>
      <c r="N422" s="233"/>
      <c r="O422" s="233"/>
      <c r="S422" s="233"/>
    </row>
    <row r="423" spans="10:19" ht="15.75">
      <c r="J423" s="233"/>
      <c r="M423" s="233"/>
      <c r="N423" s="233"/>
      <c r="O423" s="233"/>
      <c r="S423" s="233"/>
    </row>
    <row r="424" spans="10:19" ht="15.75">
      <c r="J424" s="233"/>
      <c r="M424" s="233"/>
      <c r="N424" s="233"/>
      <c r="O424" s="233"/>
      <c r="S424" s="233"/>
    </row>
    <row r="425" spans="10:19" ht="15.75">
      <c r="J425" s="233"/>
      <c r="M425" s="233"/>
      <c r="N425" s="233"/>
      <c r="O425" s="233"/>
      <c r="S425" s="233"/>
    </row>
    <row r="426" spans="10:19" ht="15.75">
      <c r="J426" s="233"/>
      <c r="M426" s="233"/>
      <c r="N426" s="233"/>
      <c r="O426" s="233"/>
      <c r="S426" s="233"/>
    </row>
    <row r="427" spans="10:19" ht="15.75">
      <c r="J427" s="233"/>
      <c r="M427" s="233"/>
      <c r="N427" s="233"/>
      <c r="O427" s="233"/>
      <c r="S427" s="233"/>
    </row>
    <row r="428" spans="10:19" ht="15.75">
      <c r="J428" s="233"/>
      <c r="M428" s="233"/>
      <c r="N428" s="233"/>
      <c r="O428" s="233"/>
      <c r="S428" s="233"/>
    </row>
    <row r="429" spans="10:19" ht="15.75">
      <c r="J429" s="233"/>
      <c r="M429" s="233"/>
      <c r="N429" s="233"/>
      <c r="O429" s="233"/>
      <c r="S429" s="233"/>
    </row>
    <row r="430" spans="10:19" ht="15.75">
      <c r="J430" s="233"/>
      <c r="M430" s="233"/>
      <c r="N430" s="233"/>
      <c r="O430" s="233"/>
      <c r="S430" s="233"/>
    </row>
    <row r="431" spans="10:19" ht="15.75">
      <c r="J431" s="233"/>
      <c r="M431" s="233"/>
      <c r="N431" s="233"/>
      <c r="O431" s="233"/>
      <c r="S431" s="233"/>
    </row>
    <row r="432" spans="10:19" ht="15.75">
      <c r="J432" s="233"/>
      <c r="M432" s="233"/>
      <c r="N432" s="233"/>
      <c r="O432" s="233"/>
      <c r="S432" s="233"/>
    </row>
    <row r="433" spans="10:19" ht="15.75">
      <c r="J433" s="233"/>
      <c r="M433" s="233"/>
      <c r="N433" s="233"/>
      <c r="O433" s="233"/>
      <c r="S433" s="233"/>
    </row>
    <row r="434" spans="10:19" ht="15.75">
      <c r="J434" s="233"/>
      <c r="M434" s="233"/>
      <c r="N434" s="233"/>
      <c r="O434" s="233"/>
      <c r="S434" s="233"/>
    </row>
    <row r="435" spans="10:19" ht="15.75">
      <c r="J435" s="233"/>
      <c r="M435" s="233"/>
      <c r="N435" s="233"/>
      <c r="O435" s="233"/>
      <c r="S435" s="233"/>
    </row>
    <row r="436" spans="10:19" ht="15.75">
      <c r="J436" s="233"/>
      <c r="M436" s="233"/>
      <c r="N436" s="233"/>
      <c r="O436" s="233"/>
      <c r="S436" s="233"/>
    </row>
    <row r="437" spans="10:19" ht="15.75">
      <c r="J437" s="233"/>
      <c r="M437" s="233"/>
      <c r="N437" s="233"/>
      <c r="O437" s="233"/>
      <c r="S437" s="233"/>
    </row>
    <row r="438" spans="10:19" ht="15.75">
      <c r="J438" s="233"/>
      <c r="M438" s="233"/>
      <c r="N438" s="233"/>
      <c r="O438" s="233"/>
      <c r="S438" s="233"/>
    </row>
    <row r="439" spans="10:19" ht="15.75">
      <c r="J439" s="233"/>
      <c r="M439" s="233"/>
      <c r="N439" s="233"/>
      <c r="O439" s="233"/>
      <c r="S439" s="233"/>
    </row>
    <row r="440" spans="10:19" ht="15.75">
      <c r="J440" s="233"/>
      <c r="M440" s="233"/>
      <c r="N440" s="233"/>
      <c r="O440" s="233"/>
      <c r="S440" s="233"/>
    </row>
    <row r="441" spans="10:19" ht="15.75">
      <c r="J441" s="233"/>
      <c r="M441" s="233"/>
      <c r="N441" s="233"/>
      <c r="O441" s="233"/>
      <c r="S441" s="233"/>
    </row>
    <row r="442" spans="10:19" ht="15.75">
      <c r="J442" s="233"/>
      <c r="M442" s="233"/>
      <c r="N442" s="233"/>
      <c r="O442" s="233"/>
      <c r="S442" s="233"/>
    </row>
    <row r="443" spans="10:19" ht="15.75">
      <c r="J443" s="233"/>
      <c r="M443" s="233"/>
      <c r="N443" s="233"/>
      <c r="O443" s="233"/>
      <c r="S443" s="233"/>
    </row>
    <row r="444" spans="10:19" ht="15.75">
      <c r="J444" s="233"/>
      <c r="M444" s="233"/>
      <c r="N444" s="233"/>
      <c r="O444" s="233"/>
      <c r="S444" s="233"/>
    </row>
    <row r="445" spans="10:19" ht="15.75">
      <c r="J445" s="233"/>
      <c r="M445" s="233"/>
      <c r="N445" s="233"/>
      <c r="O445" s="233"/>
      <c r="S445" s="233"/>
    </row>
    <row r="446" spans="10:19" ht="15.75">
      <c r="J446" s="233"/>
      <c r="M446" s="233"/>
      <c r="N446" s="233"/>
      <c r="O446" s="233"/>
      <c r="S446" s="233"/>
    </row>
    <row r="447" spans="10:19" ht="15.75">
      <c r="J447" s="233"/>
      <c r="M447" s="233"/>
      <c r="N447" s="233"/>
      <c r="O447" s="233"/>
      <c r="S447" s="233"/>
    </row>
    <row r="448" spans="10:19" ht="15.75">
      <c r="J448" s="233"/>
      <c r="M448" s="233"/>
      <c r="N448" s="233"/>
      <c r="O448" s="233"/>
      <c r="S448" s="233"/>
    </row>
    <row r="449" spans="10:19" ht="15.75">
      <c r="J449" s="233"/>
      <c r="M449" s="233"/>
      <c r="N449" s="233"/>
      <c r="O449" s="233"/>
      <c r="S449" s="233"/>
    </row>
    <row r="450" spans="10:19" ht="15.75">
      <c r="J450" s="233"/>
      <c r="M450" s="233"/>
      <c r="N450" s="233"/>
      <c r="O450" s="233"/>
      <c r="S450" s="233"/>
    </row>
    <row r="451" spans="10:19" ht="15.75">
      <c r="J451" s="233"/>
      <c r="M451" s="233"/>
      <c r="N451" s="233"/>
      <c r="O451" s="233"/>
      <c r="S451" s="233"/>
    </row>
    <row r="452" spans="10:19" ht="15.75">
      <c r="J452" s="233"/>
      <c r="M452" s="233"/>
      <c r="N452" s="233"/>
      <c r="O452" s="233"/>
      <c r="S452" s="233"/>
    </row>
    <row r="453" spans="10:19" ht="15.75">
      <c r="J453" s="233"/>
      <c r="M453" s="233"/>
      <c r="N453" s="233"/>
      <c r="O453" s="233"/>
      <c r="S453" s="233"/>
    </row>
    <row r="454" spans="10:19" ht="15.75">
      <c r="J454" s="233"/>
      <c r="M454" s="233"/>
      <c r="N454" s="233"/>
      <c r="O454" s="233"/>
      <c r="S454" s="233"/>
    </row>
    <row r="455" spans="10:19" ht="15.75">
      <c r="J455" s="233"/>
      <c r="M455" s="233"/>
      <c r="N455" s="233"/>
      <c r="O455" s="233"/>
      <c r="S455" s="233"/>
    </row>
    <row r="456" spans="10:19" ht="15.75">
      <c r="J456" s="233"/>
      <c r="M456" s="233"/>
      <c r="N456" s="233"/>
      <c r="O456" s="233"/>
      <c r="S456" s="233"/>
    </row>
    <row r="457" spans="10:19" ht="15.75">
      <c r="J457" s="233"/>
      <c r="M457" s="233"/>
      <c r="N457" s="233"/>
      <c r="O457" s="233"/>
      <c r="S457" s="233"/>
    </row>
    <row r="458" spans="10:19" ht="15.75">
      <c r="J458" s="233"/>
      <c r="M458" s="233"/>
      <c r="N458" s="233"/>
      <c r="O458" s="233"/>
      <c r="S458" s="233"/>
    </row>
    <row r="459" spans="10:19" ht="15.75">
      <c r="J459" s="233"/>
      <c r="M459" s="233"/>
      <c r="N459" s="233"/>
      <c r="O459" s="233"/>
      <c r="S459" s="233"/>
    </row>
    <row r="460" spans="10:19" ht="15.75">
      <c r="J460" s="233"/>
      <c r="M460" s="233"/>
      <c r="N460" s="233"/>
      <c r="O460" s="233"/>
      <c r="S460" s="233"/>
    </row>
    <row r="461" spans="10:19" ht="15.75">
      <c r="J461" s="233"/>
      <c r="M461" s="233"/>
      <c r="N461" s="233"/>
      <c r="O461" s="233"/>
      <c r="S461" s="233"/>
    </row>
    <row r="462" spans="10:19" ht="15.75">
      <c r="J462" s="233"/>
      <c r="M462" s="233"/>
      <c r="N462" s="233"/>
      <c r="O462" s="233"/>
      <c r="S462" s="233"/>
    </row>
    <row r="463" spans="10:19" ht="15.75">
      <c r="J463" s="233"/>
      <c r="M463" s="233"/>
      <c r="N463" s="233"/>
      <c r="O463" s="233"/>
      <c r="S463" s="233"/>
    </row>
    <row r="464" spans="10:19" ht="15.75">
      <c r="J464" s="233"/>
      <c r="M464" s="233"/>
      <c r="N464" s="233"/>
      <c r="O464" s="233"/>
      <c r="S464" s="233"/>
    </row>
    <row r="465" spans="10:19" ht="15.75">
      <c r="J465" s="233"/>
      <c r="M465" s="233"/>
      <c r="N465" s="233"/>
      <c r="O465" s="233"/>
      <c r="S465" s="233"/>
    </row>
    <row r="466" spans="10:19" ht="15.75">
      <c r="J466" s="233"/>
      <c r="M466" s="233"/>
      <c r="N466" s="233"/>
      <c r="O466" s="233"/>
      <c r="S466" s="233"/>
    </row>
    <row r="467" spans="10:19" ht="15.75">
      <c r="J467" s="233"/>
      <c r="M467" s="233"/>
      <c r="N467" s="233"/>
      <c r="O467" s="233"/>
      <c r="S467" s="233"/>
    </row>
    <row r="468" spans="10:19" ht="15.75">
      <c r="J468" s="233"/>
      <c r="M468" s="233"/>
      <c r="N468" s="233"/>
      <c r="O468" s="233"/>
      <c r="S468" s="233"/>
    </row>
    <row r="469" spans="10:19" ht="15.75">
      <c r="J469" s="233"/>
      <c r="M469" s="233"/>
      <c r="N469" s="233"/>
      <c r="O469" s="233"/>
      <c r="S469" s="233"/>
    </row>
    <row r="470" spans="10:19" ht="15.75">
      <c r="J470" s="233"/>
      <c r="M470" s="233"/>
      <c r="N470" s="233"/>
      <c r="O470" s="233"/>
      <c r="S470" s="233"/>
    </row>
    <row r="471" spans="10:19" ht="15.75">
      <c r="J471" s="233"/>
      <c r="M471" s="233"/>
      <c r="N471" s="233"/>
      <c r="O471" s="233"/>
      <c r="S471" s="233"/>
    </row>
    <row r="472" spans="10:19" ht="15.75">
      <c r="J472" s="233"/>
      <c r="M472" s="233"/>
      <c r="N472" s="233"/>
      <c r="O472" s="233"/>
      <c r="S472" s="233"/>
    </row>
    <row r="473" spans="10:19" ht="15.75">
      <c r="J473" s="233"/>
      <c r="M473" s="233"/>
      <c r="N473" s="233"/>
      <c r="O473" s="233"/>
      <c r="S473" s="233"/>
    </row>
    <row r="474" spans="10:19" ht="15.75">
      <c r="J474" s="233"/>
      <c r="M474" s="233"/>
      <c r="N474" s="233"/>
      <c r="O474" s="233"/>
      <c r="S474" s="233"/>
    </row>
    <row r="475" spans="10:19" ht="15.75">
      <c r="J475" s="233"/>
      <c r="M475" s="233"/>
      <c r="N475" s="233"/>
      <c r="O475" s="233"/>
      <c r="S475" s="233"/>
    </row>
    <row r="476" spans="10:19" ht="15.75">
      <c r="J476" s="233"/>
      <c r="M476" s="233"/>
      <c r="N476" s="233"/>
      <c r="O476" s="233"/>
      <c r="S476" s="233"/>
    </row>
    <row r="477" spans="10:19" ht="15.75">
      <c r="J477" s="233"/>
      <c r="M477" s="233"/>
      <c r="N477" s="233"/>
      <c r="O477" s="233"/>
      <c r="S477" s="233"/>
    </row>
    <row r="478" spans="10:19" ht="15.75">
      <c r="J478" s="233"/>
      <c r="M478" s="233"/>
      <c r="N478" s="233"/>
      <c r="O478" s="233"/>
      <c r="S478" s="233"/>
    </row>
    <row r="479" spans="10:19" ht="15.75">
      <c r="J479" s="233"/>
      <c r="M479" s="233"/>
      <c r="N479" s="233"/>
      <c r="O479" s="233"/>
      <c r="S479" s="233"/>
    </row>
    <row r="480" spans="10:19" ht="15.75">
      <c r="J480" s="233"/>
      <c r="M480" s="233"/>
      <c r="N480" s="233"/>
      <c r="O480" s="233"/>
      <c r="S480" s="233"/>
    </row>
    <row r="481" spans="10:19" ht="15.75">
      <c r="J481" s="233"/>
      <c r="M481" s="233"/>
      <c r="N481" s="233"/>
      <c r="O481" s="233"/>
      <c r="S481" s="233"/>
    </row>
    <row r="482" spans="10:19" ht="15.75">
      <c r="J482" s="233"/>
      <c r="M482" s="233"/>
      <c r="N482" s="233"/>
      <c r="O482" s="233"/>
      <c r="S482" s="233"/>
    </row>
    <row r="483" spans="10:19" ht="15.75">
      <c r="J483" s="233"/>
      <c r="M483" s="233"/>
      <c r="N483" s="233"/>
      <c r="O483" s="233"/>
      <c r="S483" s="233"/>
    </row>
    <row r="484" spans="10:19" ht="15.75">
      <c r="J484" s="233"/>
      <c r="M484" s="233"/>
      <c r="N484" s="233"/>
      <c r="O484" s="233"/>
      <c r="S484" s="233"/>
    </row>
    <row r="485" spans="10:19" ht="15.75">
      <c r="J485" s="233"/>
      <c r="M485" s="233"/>
      <c r="N485" s="233"/>
      <c r="O485" s="233"/>
      <c r="S485" s="233"/>
    </row>
    <row r="486" spans="10:19" ht="15.75">
      <c r="J486" s="233"/>
      <c r="M486" s="233"/>
      <c r="N486" s="233"/>
      <c r="O486" s="233"/>
      <c r="S486" s="233"/>
    </row>
    <row r="487" spans="10:19" ht="15.75">
      <c r="J487" s="233"/>
      <c r="M487" s="233"/>
      <c r="N487" s="233"/>
      <c r="O487" s="233"/>
      <c r="S487" s="233"/>
    </row>
    <row r="488" spans="10:19" ht="15.75">
      <c r="J488" s="233"/>
      <c r="M488" s="233"/>
      <c r="N488" s="233"/>
      <c r="O488" s="233"/>
      <c r="S488" s="233"/>
    </row>
    <row r="489" spans="10:19" ht="15.75">
      <c r="J489" s="233"/>
      <c r="M489" s="233"/>
      <c r="N489" s="233"/>
      <c r="O489" s="233"/>
      <c r="S489" s="233"/>
    </row>
    <row r="490" spans="10:19" ht="15.75">
      <c r="J490" s="233"/>
      <c r="M490" s="233"/>
      <c r="N490" s="233"/>
      <c r="O490" s="233"/>
      <c r="S490" s="233"/>
    </row>
    <row r="491" spans="10:19" ht="15.75">
      <c r="J491" s="233"/>
      <c r="M491" s="233"/>
      <c r="N491" s="233"/>
      <c r="O491" s="233"/>
      <c r="S491" s="233"/>
    </row>
    <row r="492" spans="10:19" ht="15.75">
      <c r="J492" s="233"/>
      <c r="M492" s="233"/>
      <c r="N492" s="233"/>
      <c r="O492" s="233"/>
      <c r="S492" s="233"/>
    </row>
    <row r="493" spans="10:19" ht="15.75">
      <c r="J493" s="233"/>
      <c r="M493" s="233"/>
      <c r="N493" s="233"/>
      <c r="O493" s="233"/>
      <c r="S493" s="233"/>
    </row>
    <row r="494" spans="10:19" ht="15.75">
      <c r="J494" s="233"/>
      <c r="M494" s="233"/>
      <c r="N494" s="233"/>
      <c r="O494" s="233"/>
      <c r="S494" s="233"/>
    </row>
    <row r="495" spans="10:19" ht="15.75">
      <c r="J495" s="233"/>
      <c r="M495" s="233"/>
      <c r="N495" s="233"/>
      <c r="O495" s="233"/>
      <c r="S495" s="233"/>
    </row>
    <row r="496" spans="10:19" ht="15.75">
      <c r="J496" s="233"/>
      <c r="M496" s="233"/>
      <c r="N496" s="233"/>
      <c r="O496" s="233"/>
      <c r="S496" s="233"/>
    </row>
    <row r="497" spans="10:19" ht="15.75">
      <c r="J497" s="233"/>
      <c r="M497" s="233"/>
      <c r="N497" s="233"/>
      <c r="O497" s="233"/>
      <c r="S497" s="233"/>
    </row>
    <row r="498" spans="10:19" ht="15.75">
      <c r="J498" s="233"/>
      <c r="M498" s="233"/>
      <c r="N498" s="233"/>
      <c r="O498" s="233"/>
      <c r="S498" s="233"/>
    </row>
    <row r="499" spans="10:19" ht="15.75">
      <c r="J499" s="233"/>
      <c r="M499" s="233"/>
      <c r="N499" s="233"/>
      <c r="O499" s="233"/>
      <c r="S499" s="233"/>
    </row>
    <row r="500" spans="10:19" ht="15.75">
      <c r="J500" s="233"/>
      <c r="M500" s="233"/>
      <c r="N500" s="233"/>
      <c r="O500" s="233"/>
      <c r="S500" s="233"/>
    </row>
    <row r="501" spans="10:19" ht="15.75">
      <c r="J501" s="233"/>
      <c r="M501" s="233"/>
      <c r="N501" s="233"/>
      <c r="O501" s="233"/>
      <c r="S501" s="233"/>
    </row>
    <row r="502" spans="10:19" ht="15.75">
      <c r="J502" s="233"/>
      <c r="M502" s="233"/>
      <c r="N502" s="233"/>
      <c r="O502" s="233"/>
      <c r="S502" s="233"/>
    </row>
    <row r="503" spans="10:19" ht="15.75">
      <c r="J503" s="233"/>
      <c r="M503" s="233"/>
      <c r="N503" s="233"/>
      <c r="O503" s="233"/>
      <c r="S503" s="233"/>
    </row>
    <row r="504" spans="10:19" ht="15.75">
      <c r="J504" s="233"/>
      <c r="M504" s="233"/>
      <c r="N504" s="233"/>
      <c r="O504" s="233"/>
      <c r="S504" s="233"/>
    </row>
    <row r="505" spans="10:19" ht="15.75">
      <c r="J505" s="233"/>
      <c r="M505" s="233"/>
      <c r="N505" s="233"/>
      <c r="O505" s="233"/>
      <c r="S505" s="233"/>
    </row>
    <row r="506" spans="10:19" ht="15.75">
      <c r="J506" s="233"/>
      <c r="M506" s="233"/>
      <c r="N506" s="233"/>
      <c r="O506" s="233"/>
      <c r="S506" s="233"/>
    </row>
    <row r="507" spans="10:19" ht="15.75">
      <c r="J507" s="233"/>
      <c r="M507" s="233"/>
      <c r="N507" s="233"/>
      <c r="O507" s="233"/>
      <c r="S507" s="233"/>
    </row>
    <row r="508" spans="10:19" ht="15.75">
      <c r="J508" s="233"/>
      <c r="M508" s="233"/>
      <c r="N508" s="233"/>
      <c r="O508" s="233"/>
      <c r="S508" s="233"/>
    </row>
    <row r="509" spans="10:19" ht="15.75">
      <c r="J509" s="233"/>
      <c r="M509" s="233"/>
      <c r="N509" s="233"/>
      <c r="O509" s="233"/>
      <c r="S509" s="233"/>
    </row>
    <row r="510" spans="10:19" ht="15.75">
      <c r="J510" s="233"/>
      <c r="M510" s="233"/>
      <c r="N510" s="233"/>
      <c r="O510" s="233"/>
      <c r="S510" s="233"/>
    </row>
    <row r="511" spans="10:19" ht="15.75">
      <c r="J511" s="233"/>
      <c r="M511" s="233"/>
      <c r="N511" s="233"/>
      <c r="O511" s="233"/>
      <c r="S511" s="233"/>
    </row>
    <row r="512" spans="10:19" ht="15.75">
      <c r="J512" s="233"/>
      <c r="M512" s="233"/>
      <c r="N512" s="233"/>
      <c r="O512" s="233"/>
      <c r="S512" s="233"/>
    </row>
    <row r="513" spans="10:19" ht="15.75">
      <c r="J513" s="233"/>
      <c r="M513" s="233"/>
      <c r="N513" s="233"/>
      <c r="O513" s="233"/>
      <c r="S513" s="233"/>
    </row>
    <row r="514" spans="10:19" ht="15.75">
      <c r="J514" s="233"/>
      <c r="M514" s="233"/>
      <c r="N514" s="233"/>
      <c r="O514" s="233"/>
      <c r="S514" s="233"/>
    </row>
    <row r="515" spans="10:19" ht="15.75">
      <c r="J515" s="233"/>
      <c r="M515" s="233"/>
      <c r="N515" s="233"/>
      <c r="O515" s="233"/>
      <c r="S515" s="233"/>
    </row>
    <row r="516" spans="10:19" ht="15.75">
      <c r="J516" s="233"/>
      <c r="M516" s="233"/>
      <c r="N516" s="233"/>
      <c r="O516" s="233"/>
      <c r="S516" s="233"/>
    </row>
    <row r="517" spans="10:19" ht="15.75">
      <c r="J517" s="233"/>
      <c r="M517" s="233"/>
      <c r="N517" s="233"/>
      <c r="O517" s="233"/>
      <c r="S517" s="233"/>
    </row>
    <row r="518" spans="10:19" ht="15.75">
      <c r="J518" s="233"/>
      <c r="M518" s="233"/>
      <c r="N518" s="233"/>
      <c r="O518" s="233"/>
      <c r="S518" s="233"/>
    </row>
    <row r="519" spans="10:19" ht="15.75">
      <c r="J519" s="233"/>
      <c r="M519" s="233"/>
      <c r="N519" s="233"/>
      <c r="O519" s="233"/>
      <c r="S519" s="233"/>
    </row>
    <row r="520" spans="10:19" ht="15.75">
      <c r="J520" s="233"/>
      <c r="M520" s="233"/>
      <c r="N520" s="233"/>
      <c r="O520" s="233"/>
      <c r="S520" s="233"/>
    </row>
    <row r="521" spans="10:19" ht="15.75">
      <c r="J521" s="233"/>
      <c r="M521" s="233"/>
      <c r="N521" s="233"/>
      <c r="O521" s="233"/>
      <c r="S521" s="233"/>
    </row>
    <row r="522" spans="10:19" ht="15.75">
      <c r="J522" s="233"/>
      <c r="M522" s="233"/>
      <c r="N522" s="233"/>
      <c r="O522" s="233"/>
      <c r="S522" s="233"/>
    </row>
    <row r="523" spans="10:19" ht="15.75">
      <c r="J523" s="233"/>
      <c r="M523" s="233"/>
      <c r="N523" s="233"/>
      <c r="O523" s="233"/>
      <c r="S523" s="233"/>
    </row>
    <row r="524" spans="10:19" ht="15.75">
      <c r="J524" s="233"/>
      <c r="M524" s="233"/>
      <c r="N524" s="233"/>
      <c r="O524" s="233"/>
      <c r="S524" s="233"/>
    </row>
    <row r="525" spans="10:19" ht="15.75">
      <c r="J525" s="233"/>
      <c r="M525" s="233"/>
      <c r="N525" s="233"/>
      <c r="O525" s="233"/>
      <c r="S525" s="233"/>
    </row>
    <row r="526" spans="10:19" ht="15.75">
      <c r="J526" s="233"/>
      <c r="M526" s="233"/>
      <c r="N526" s="233"/>
      <c r="O526" s="233"/>
      <c r="S526" s="233"/>
    </row>
    <row r="527" spans="10:19" ht="15.75">
      <c r="J527" s="233"/>
      <c r="M527" s="233"/>
      <c r="N527" s="233"/>
      <c r="O527" s="233"/>
      <c r="S527" s="233"/>
    </row>
    <row r="528" spans="10:19" ht="15.75">
      <c r="J528" s="233"/>
      <c r="M528" s="233"/>
      <c r="N528" s="233"/>
      <c r="O528" s="233"/>
      <c r="S528" s="233"/>
    </row>
    <row r="529" spans="10:19" ht="15.75">
      <c r="J529" s="233"/>
      <c r="M529" s="233"/>
      <c r="N529" s="233"/>
      <c r="O529" s="233"/>
      <c r="S529" s="233"/>
    </row>
    <row r="530" spans="10:19" ht="15.75">
      <c r="J530" s="233"/>
      <c r="M530" s="233"/>
      <c r="N530" s="233"/>
      <c r="O530" s="233"/>
      <c r="S530" s="233"/>
    </row>
    <row r="531" spans="10:19" ht="15.75">
      <c r="J531" s="233"/>
      <c r="M531" s="233"/>
      <c r="N531" s="233"/>
      <c r="O531" s="233"/>
      <c r="S531" s="233"/>
    </row>
    <row r="532" spans="10:19" ht="15.75">
      <c r="J532" s="233"/>
      <c r="M532" s="233"/>
      <c r="N532" s="233"/>
      <c r="O532" s="233"/>
      <c r="S532" s="233"/>
    </row>
    <row r="533" spans="10:19" ht="15.75">
      <c r="J533" s="233"/>
      <c r="M533" s="233"/>
      <c r="N533" s="233"/>
      <c r="O533" s="233"/>
      <c r="S533" s="233"/>
    </row>
    <row r="534" spans="10:19" ht="15.75">
      <c r="J534" s="233"/>
      <c r="M534" s="233"/>
      <c r="N534" s="233"/>
      <c r="O534" s="233"/>
      <c r="S534" s="233"/>
    </row>
    <row r="535" spans="10:19" ht="15.75">
      <c r="J535" s="233"/>
      <c r="M535" s="233"/>
      <c r="N535" s="233"/>
      <c r="O535" s="233"/>
      <c r="S535" s="233"/>
    </row>
    <row r="536" spans="10:19" ht="15.75">
      <c r="J536" s="233"/>
      <c r="M536" s="233"/>
      <c r="N536" s="233"/>
      <c r="O536" s="233"/>
      <c r="S536" s="233"/>
    </row>
    <row r="537" spans="10:19" ht="15.75">
      <c r="J537" s="233"/>
      <c r="M537" s="233"/>
      <c r="N537" s="233"/>
      <c r="O537" s="233"/>
      <c r="S537" s="233"/>
    </row>
    <row r="538" spans="10:19" ht="15.75">
      <c r="J538" s="233"/>
      <c r="M538" s="233"/>
      <c r="N538" s="233"/>
      <c r="O538" s="233"/>
      <c r="S538" s="233"/>
    </row>
    <row r="539" spans="10:19" ht="15.75">
      <c r="J539" s="233"/>
      <c r="M539" s="233"/>
      <c r="N539" s="233"/>
      <c r="O539" s="233"/>
      <c r="S539" s="233"/>
    </row>
    <row r="540" spans="10:19" ht="15.75">
      <c r="J540" s="233"/>
      <c r="M540" s="233"/>
      <c r="N540" s="233"/>
      <c r="O540" s="233"/>
      <c r="S540" s="233"/>
    </row>
    <row r="541" spans="10:19" ht="15.75">
      <c r="J541" s="233"/>
      <c r="M541" s="233"/>
      <c r="N541" s="233"/>
      <c r="O541" s="233"/>
      <c r="S541" s="233"/>
    </row>
    <row r="542" spans="10:19" ht="15.75">
      <c r="J542" s="233"/>
      <c r="M542" s="233"/>
      <c r="N542" s="233"/>
      <c r="O542" s="233"/>
      <c r="S542" s="233"/>
    </row>
    <row r="543" spans="10:19" ht="15.75">
      <c r="J543" s="233"/>
      <c r="M543" s="233"/>
      <c r="N543" s="233"/>
      <c r="O543" s="233"/>
      <c r="S543" s="233"/>
    </row>
    <row r="544" spans="10:19" ht="15.75">
      <c r="J544" s="233"/>
      <c r="M544" s="233"/>
      <c r="N544" s="233"/>
      <c r="O544" s="233"/>
      <c r="S544" s="233"/>
    </row>
    <row r="545" spans="10:19" ht="15.75">
      <c r="J545" s="233"/>
      <c r="M545" s="233"/>
      <c r="N545" s="233"/>
      <c r="O545" s="233"/>
      <c r="S545" s="233"/>
    </row>
    <row r="546" spans="10:19" ht="15.75">
      <c r="J546" s="233"/>
      <c r="M546" s="233"/>
      <c r="N546" s="233"/>
      <c r="O546" s="233"/>
      <c r="S546" s="233"/>
    </row>
    <row r="547" spans="10:19" ht="15.75">
      <c r="J547" s="233"/>
      <c r="M547" s="233"/>
      <c r="N547" s="233"/>
      <c r="O547" s="233"/>
      <c r="S547" s="233"/>
    </row>
    <row r="548" spans="10:19" ht="15.75">
      <c r="J548" s="233"/>
      <c r="M548" s="233"/>
      <c r="N548" s="233"/>
      <c r="O548" s="233"/>
      <c r="S548" s="233"/>
    </row>
    <row r="549" spans="10:19" ht="15.75">
      <c r="J549" s="233"/>
      <c r="M549" s="233"/>
      <c r="N549" s="233"/>
      <c r="O549" s="233"/>
      <c r="S549" s="233"/>
    </row>
    <row r="550" spans="10:19" ht="15.75">
      <c r="J550" s="233"/>
      <c r="M550" s="233"/>
      <c r="N550" s="233"/>
      <c r="O550" s="233"/>
      <c r="S550" s="233"/>
    </row>
    <row r="551" spans="10:19" ht="15.75">
      <c r="J551" s="233"/>
      <c r="M551" s="233"/>
      <c r="N551" s="233"/>
      <c r="O551" s="233"/>
      <c r="S551" s="233"/>
    </row>
    <row r="552" spans="10:19" ht="15.75">
      <c r="J552" s="233"/>
      <c r="M552" s="233"/>
      <c r="N552" s="233"/>
      <c r="O552" s="233"/>
      <c r="S552" s="233"/>
    </row>
    <row r="553" spans="10:19" ht="15.75">
      <c r="J553" s="233"/>
      <c r="M553" s="233"/>
      <c r="N553" s="233"/>
      <c r="O553" s="233"/>
      <c r="S553" s="233"/>
    </row>
    <row r="554" spans="10:19" ht="15.75">
      <c r="J554" s="233"/>
      <c r="M554" s="233"/>
      <c r="N554" s="233"/>
      <c r="O554" s="233"/>
      <c r="S554" s="233"/>
    </row>
    <row r="555" spans="10:19" ht="15.75">
      <c r="J555" s="233"/>
      <c r="M555" s="233"/>
      <c r="N555" s="233"/>
      <c r="O555" s="233"/>
      <c r="S555" s="233"/>
    </row>
    <row r="556" spans="10:19" ht="15.75">
      <c r="J556" s="233"/>
      <c r="M556" s="233"/>
      <c r="N556" s="233"/>
      <c r="O556" s="233"/>
      <c r="S556" s="233"/>
    </row>
    <row r="557" spans="10:19" ht="15.75">
      <c r="J557" s="233"/>
      <c r="M557" s="233"/>
      <c r="N557" s="233"/>
      <c r="O557" s="233"/>
      <c r="S557" s="233"/>
    </row>
    <row r="558" spans="10:19" ht="15.75">
      <c r="J558" s="233"/>
      <c r="M558" s="233"/>
      <c r="N558" s="233"/>
      <c r="O558" s="233"/>
      <c r="S558" s="233"/>
    </row>
    <row r="559" spans="10:19" ht="15.75">
      <c r="J559" s="233"/>
      <c r="M559" s="233"/>
      <c r="N559" s="233"/>
      <c r="O559" s="233"/>
      <c r="S559" s="233"/>
    </row>
    <row r="560" spans="10:19" ht="15.75">
      <c r="J560" s="233"/>
      <c r="M560" s="233"/>
      <c r="N560" s="233"/>
      <c r="O560" s="233"/>
      <c r="S560" s="233"/>
    </row>
    <row r="561" spans="10:19" ht="15.75">
      <c r="J561" s="233"/>
      <c r="M561" s="233"/>
      <c r="N561" s="233"/>
      <c r="O561" s="233"/>
      <c r="S561" s="233"/>
    </row>
    <row r="562" spans="10:19" ht="15.75">
      <c r="J562" s="233"/>
      <c r="M562" s="233"/>
      <c r="N562" s="233"/>
      <c r="O562" s="233"/>
      <c r="S562" s="233"/>
    </row>
    <row r="563" spans="10:19" ht="15.75">
      <c r="J563" s="233"/>
      <c r="M563" s="233"/>
      <c r="N563" s="233"/>
      <c r="O563" s="233"/>
      <c r="S563" s="233"/>
    </row>
    <row r="564" spans="10:19" ht="15.75">
      <c r="J564" s="233"/>
      <c r="M564" s="233"/>
      <c r="N564" s="233"/>
      <c r="O564" s="233"/>
      <c r="S564" s="233"/>
    </row>
    <row r="565" spans="10:19" ht="15.75">
      <c r="J565" s="233"/>
      <c r="M565" s="233"/>
      <c r="N565" s="233"/>
      <c r="O565" s="233"/>
      <c r="S565" s="233"/>
    </row>
    <row r="566" spans="10:19" ht="15.75">
      <c r="J566" s="233"/>
      <c r="M566" s="233"/>
      <c r="N566" s="233"/>
      <c r="O566" s="233"/>
      <c r="S566" s="233"/>
    </row>
    <row r="567" spans="10:19" ht="15.75">
      <c r="J567" s="233"/>
      <c r="M567" s="233"/>
      <c r="N567" s="233"/>
      <c r="O567" s="233"/>
      <c r="S567" s="233"/>
    </row>
    <row r="568" spans="10:19" ht="15.75">
      <c r="J568" s="233"/>
      <c r="M568" s="233"/>
      <c r="N568" s="233"/>
      <c r="O568" s="233"/>
      <c r="S568" s="233"/>
    </row>
    <row r="569" spans="10:19" ht="15.75">
      <c r="J569" s="233"/>
      <c r="M569" s="233"/>
      <c r="N569" s="233"/>
      <c r="O569" s="233"/>
      <c r="S569" s="233"/>
    </row>
    <row r="570" spans="10:19" ht="15.75">
      <c r="J570" s="233"/>
      <c r="M570" s="233"/>
      <c r="N570" s="233"/>
      <c r="O570" s="233"/>
      <c r="S570" s="233"/>
    </row>
    <row r="571" spans="10:19" ht="15.75">
      <c r="J571" s="233"/>
      <c r="M571" s="233"/>
      <c r="N571" s="233"/>
      <c r="O571" s="233"/>
      <c r="S571" s="233"/>
    </row>
    <row r="572" spans="10:19" ht="15.75">
      <c r="J572" s="233"/>
      <c r="M572" s="233"/>
      <c r="N572" s="233"/>
      <c r="O572" s="233"/>
      <c r="S572" s="233"/>
    </row>
    <row r="573" spans="10:19" ht="15.75">
      <c r="J573" s="233"/>
      <c r="M573" s="233"/>
      <c r="N573" s="233"/>
      <c r="O573" s="233"/>
      <c r="S573" s="233"/>
    </row>
    <row r="574" spans="10:19" ht="15.75">
      <c r="J574" s="233"/>
      <c r="M574" s="233"/>
      <c r="N574" s="233"/>
      <c r="O574" s="233"/>
      <c r="S574" s="233"/>
    </row>
    <row r="575" spans="10:19" ht="15.75">
      <c r="J575" s="233"/>
      <c r="M575" s="233"/>
      <c r="N575" s="233"/>
      <c r="O575" s="233"/>
      <c r="S575" s="233"/>
    </row>
    <row r="576" spans="10:19" ht="15.75">
      <c r="J576" s="233"/>
      <c r="M576" s="233"/>
      <c r="N576" s="233"/>
      <c r="O576" s="233"/>
      <c r="S576" s="233"/>
    </row>
    <row r="577" spans="10:19" ht="15.75">
      <c r="J577" s="233"/>
      <c r="M577" s="233"/>
      <c r="N577" s="233"/>
      <c r="O577" s="233"/>
      <c r="S577" s="233"/>
    </row>
    <row r="578" spans="10:19" ht="15.75">
      <c r="J578" s="233"/>
      <c r="M578" s="233"/>
      <c r="N578" s="233"/>
      <c r="O578" s="233"/>
      <c r="S578" s="233"/>
    </row>
    <row r="579" spans="10:19" ht="15.75">
      <c r="J579" s="233"/>
      <c r="M579" s="233"/>
      <c r="N579" s="233"/>
      <c r="O579" s="233"/>
      <c r="S579" s="233"/>
    </row>
    <row r="580" spans="10:19" ht="15.75">
      <c r="J580" s="233"/>
      <c r="M580" s="233"/>
      <c r="N580" s="233"/>
      <c r="O580" s="233"/>
      <c r="S580" s="233"/>
    </row>
    <row r="581" spans="10:19" ht="15.75">
      <c r="J581" s="233"/>
      <c r="M581" s="233"/>
      <c r="N581" s="233"/>
      <c r="O581" s="233"/>
      <c r="S581" s="233"/>
    </row>
    <row r="582" spans="10:19" ht="15.75">
      <c r="J582" s="233"/>
      <c r="M582" s="233"/>
      <c r="N582" s="233"/>
      <c r="O582" s="233"/>
      <c r="S582" s="233"/>
    </row>
    <row r="583" spans="10:19" ht="15.75">
      <c r="J583" s="233"/>
      <c r="M583" s="233"/>
      <c r="N583" s="233"/>
      <c r="O583" s="233"/>
      <c r="S583" s="233"/>
    </row>
    <row r="584" spans="10:19" ht="15.75">
      <c r="J584" s="233"/>
      <c r="M584" s="233"/>
      <c r="N584" s="233"/>
      <c r="O584" s="233"/>
      <c r="S584" s="233"/>
    </row>
    <row r="585" spans="10:19" ht="15.75">
      <c r="J585" s="233"/>
      <c r="M585" s="233"/>
      <c r="N585" s="233"/>
      <c r="O585" s="233"/>
      <c r="S585" s="233"/>
    </row>
    <row r="586" spans="10:19" ht="15.75">
      <c r="J586" s="233"/>
      <c r="M586" s="233"/>
      <c r="N586" s="233"/>
      <c r="O586" s="233"/>
      <c r="S586" s="233"/>
    </row>
    <row r="587" spans="10:19" ht="15.75">
      <c r="J587" s="233"/>
      <c r="M587" s="233"/>
      <c r="N587" s="233"/>
      <c r="O587" s="233"/>
      <c r="S587" s="233"/>
    </row>
    <row r="588" spans="10:19" ht="15.75">
      <c r="J588" s="233"/>
      <c r="M588" s="233"/>
      <c r="N588" s="233"/>
      <c r="O588" s="233"/>
      <c r="S588" s="233"/>
    </row>
    <row r="589" spans="10:19" ht="15.75">
      <c r="J589" s="233"/>
      <c r="M589" s="233"/>
      <c r="N589" s="233"/>
      <c r="O589" s="233"/>
      <c r="S589" s="233"/>
    </row>
    <row r="590" spans="10:19" ht="15.75">
      <c r="J590" s="233"/>
      <c r="M590" s="233"/>
      <c r="N590" s="233"/>
      <c r="O590" s="233"/>
      <c r="S590" s="233"/>
    </row>
    <row r="591" spans="10:19" ht="15.75">
      <c r="J591" s="233"/>
      <c r="M591" s="233"/>
      <c r="N591" s="233"/>
      <c r="O591" s="233"/>
      <c r="S591" s="233"/>
    </row>
    <row r="592" spans="10:19" ht="15.75">
      <c r="J592" s="233"/>
      <c r="M592" s="233"/>
      <c r="N592" s="233"/>
      <c r="O592" s="233"/>
      <c r="S592" s="233"/>
    </row>
    <row r="593" spans="10:19" ht="15.75">
      <c r="J593" s="233"/>
      <c r="M593" s="233"/>
      <c r="N593" s="233"/>
      <c r="O593" s="233"/>
      <c r="S593" s="233"/>
    </row>
    <row r="594" spans="10:19" ht="15.75">
      <c r="J594" s="233"/>
      <c r="M594" s="233"/>
      <c r="N594" s="233"/>
      <c r="O594" s="233"/>
      <c r="S594" s="233"/>
    </row>
    <row r="595" spans="10:19" ht="15.75">
      <c r="J595" s="233"/>
      <c r="M595" s="233"/>
      <c r="N595" s="233"/>
      <c r="O595" s="233"/>
      <c r="S595" s="233"/>
    </row>
    <row r="596" spans="10:19" ht="15.75">
      <c r="J596" s="233"/>
      <c r="M596" s="233"/>
      <c r="N596" s="233"/>
      <c r="O596" s="233"/>
      <c r="S596" s="233"/>
    </row>
    <row r="597" spans="10:19" ht="15.75">
      <c r="J597" s="233"/>
      <c r="M597" s="233"/>
      <c r="N597" s="233"/>
      <c r="O597" s="233"/>
      <c r="S597" s="233"/>
    </row>
    <row r="598" spans="10:19" ht="15.75">
      <c r="J598" s="233"/>
      <c r="M598" s="233"/>
      <c r="N598" s="233"/>
      <c r="O598" s="233"/>
      <c r="S598" s="233"/>
    </row>
    <row r="599" spans="10:19" ht="15.75">
      <c r="J599" s="233"/>
      <c r="M599" s="233"/>
      <c r="N599" s="233"/>
      <c r="O599" s="233"/>
      <c r="S599" s="233"/>
    </row>
    <row r="600" spans="10:19" ht="15.75">
      <c r="J600" s="233"/>
      <c r="M600" s="233"/>
      <c r="N600" s="233"/>
      <c r="O600" s="233"/>
      <c r="S600" s="233"/>
    </row>
    <row r="601" spans="10:19" ht="15.75">
      <c r="J601" s="233"/>
      <c r="M601" s="233"/>
      <c r="N601" s="233"/>
      <c r="O601" s="233"/>
      <c r="S601" s="233"/>
    </row>
    <row r="602" spans="10:19" ht="15.75">
      <c r="J602" s="233"/>
      <c r="M602" s="233"/>
      <c r="N602" s="233"/>
      <c r="O602" s="233"/>
      <c r="S602" s="233"/>
    </row>
    <row r="603" spans="10:19" ht="15.75">
      <c r="J603" s="233"/>
      <c r="M603" s="233"/>
      <c r="N603" s="233"/>
      <c r="O603" s="233"/>
      <c r="S603" s="233"/>
    </row>
    <row r="604" spans="10:19" ht="15.75">
      <c r="J604" s="233"/>
      <c r="M604" s="233"/>
      <c r="N604" s="233"/>
      <c r="O604" s="233"/>
      <c r="S604" s="233"/>
    </row>
    <row r="605" spans="10:19" ht="15.75">
      <c r="J605" s="233"/>
      <c r="M605" s="233"/>
      <c r="N605" s="233"/>
      <c r="O605" s="233"/>
      <c r="S605" s="233"/>
    </row>
    <row r="606" spans="10:19" ht="15.75">
      <c r="J606" s="233"/>
      <c r="M606" s="233"/>
      <c r="N606" s="233"/>
      <c r="O606" s="233"/>
      <c r="S606" s="233"/>
    </row>
    <row r="607" spans="10:19" ht="15.75">
      <c r="J607" s="233"/>
      <c r="M607" s="233"/>
      <c r="N607" s="233"/>
      <c r="O607" s="233"/>
      <c r="S607" s="233"/>
    </row>
    <row r="608" spans="10:19" ht="15.75">
      <c r="J608" s="233"/>
      <c r="M608" s="233"/>
      <c r="N608" s="233"/>
      <c r="O608" s="233"/>
      <c r="S608" s="233"/>
    </row>
    <row r="609" spans="10:19" ht="15.75">
      <c r="J609" s="233"/>
      <c r="M609" s="233"/>
      <c r="N609" s="233"/>
      <c r="O609" s="233"/>
      <c r="S609" s="233"/>
    </row>
    <row r="610" spans="10:19" ht="15.75">
      <c r="J610" s="233"/>
      <c r="M610" s="233"/>
      <c r="N610" s="233"/>
      <c r="O610" s="233"/>
      <c r="S610" s="233"/>
    </row>
    <row r="611" spans="10:19" ht="15.75">
      <c r="J611" s="233"/>
      <c r="M611" s="233"/>
      <c r="N611" s="233"/>
      <c r="O611" s="233"/>
      <c r="S611" s="233"/>
    </row>
    <row r="612" spans="10:19" ht="15.75">
      <c r="J612" s="233"/>
      <c r="M612" s="233"/>
      <c r="N612" s="233"/>
      <c r="O612" s="233"/>
      <c r="S612" s="233"/>
    </row>
    <row r="613" spans="10:19" ht="15.75">
      <c r="J613" s="233"/>
      <c r="M613" s="233"/>
      <c r="N613" s="233"/>
      <c r="O613" s="233"/>
      <c r="S613" s="233"/>
    </row>
    <row r="614" spans="10:19" ht="15.75">
      <c r="J614" s="233"/>
      <c r="M614" s="233"/>
      <c r="N614" s="233"/>
      <c r="O614" s="233"/>
      <c r="S614" s="233"/>
    </row>
    <row r="615" spans="10:19" ht="15.75">
      <c r="J615" s="233"/>
      <c r="M615" s="233"/>
      <c r="N615" s="233"/>
      <c r="O615" s="233"/>
      <c r="S615" s="233"/>
    </row>
    <row r="616" spans="10:19" ht="15.75">
      <c r="J616" s="233"/>
      <c r="M616" s="233"/>
      <c r="N616" s="233"/>
      <c r="O616" s="233"/>
      <c r="S616" s="233"/>
    </row>
    <row r="617" spans="10:19" ht="15.75">
      <c r="J617" s="233"/>
      <c r="M617" s="233"/>
      <c r="N617" s="233"/>
      <c r="O617" s="233"/>
      <c r="S617" s="233"/>
    </row>
    <row r="618" spans="10:19" ht="15.75">
      <c r="J618" s="233"/>
      <c r="M618" s="233"/>
      <c r="N618" s="233"/>
      <c r="O618" s="233"/>
      <c r="S618" s="233"/>
    </row>
    <row r="619" spans="10:19" ht="15.75">
      <c r="J619" s="233"/>
      <c r="M619" s="233"/>
      <c r="N619" s="233"/>
      <c r="O619" s="233"/>
      <c r="S619" s="233"/>
    </row>
    <row r="620" spans="10:19" ht="15.75">
      <c r="J620" s="233"/>
      <c r="M620" s="233"/>
      <c r="N620" s="233"/>
      <c r="O620" s="233"/>
      <c r="S620" s="233"/>
    </row>
    <row r="621" spans="10:19" ht="15.75">
      <c r="J621" s="233"/>
      <c r="M621" s="233"/>
      <c r="N621" s="233"/>
      <c r="O621" s="233"/>
      <c r="S621" s="233"/>
    </row>
    <row r="622" spans="10:19" ht="15.75">
      <c r="J622" s="233"/>
      <c r="M622" s="233"/>
      <c r="N622" s="233"/>
      <c r="O622" s="233"/>
      <c r="S622" s="233"/>
    </row>
    <row r="623" spans="10:19" ht="15.75">
      <c r="J623" s="233"/>
      <c r="M623" s="233"/>
      <c r="N623" s="233"/>
      <c r="O623" s="233"/>
      <c r="S623" s="233"/>
    </row>
    <row r="624" spans="10:19" ht="15.75">
      <c r="J624" s="233"/>
      <c r="M624" s="233"/>
      <c r="N624" s="233"/>
      <c r="O624" s="233"/>
      <c r="S624" s="233"/>
    </row>
    <row r="625" spans="10:19" ht="15.75">
      <c r="J625" s="233"/>
      <c r="M625" s="233"/>
      <c r="N625" s="233"/>
      <c r="O625" s="233"/>
      <c r="S625" s="233"/>
    </row>
    <row r="626" spans="10:19" ht="15.75">
      <c r="J626" s="233"/>
      <c r="M626" s="233"/>
      <c r="N626" s="233"/>
      <c r="O626" s="233"/>
      <c r="S626" s="233"/>
    </row>
    <row r="627" spans="10:19" ht="15.75">
      <c r="J627" s="233"/>
      <c r="M627" s="233"/>
      <c r="N627" s="233"/>
      <c r="O627" s="233"/>
      <c r="S627" s="233"/>
    </row>
    <row r="628" spans="10:19" ht="15.75">
      <c r="J628" s="233"/>
      <c r="M628" s="233"/>
      <c r="N628" s="233"/>
      <c r="O628" s="233"/>
      <c r="S628" s="233"/>
    </row>
    <row r="629" spans="10:19" ht="15.75">
      <c r="J629" s="233"/>
      <c r="M629" s="233"/>
      <c r="N629" s="233"/>
      <c r="O629" s="233"/>
      <c r="S629" s="233"/>
    </row>
    <row r="630" spans="10:19" ht="15.75">
      <c r="J630" s="233"/>
      <c r="M630" s="233"/>
      <c r="N630" s="233"/>
      <c r="O630" s="233"/>
      <c r="S630" s="233"/>
    </row>
    <row r="631" spans="10:19" ht="15.75">
      <c r="J631" s="233"/>
      <c r="M631" s="233"/>
      <c r="N631" s="233"/>
      <c r="O631" s="233"/>
      <c r="S631" s="233"/>
    </row>
    <row r="632" spans="10:19" ht="15.75">
      <c r="J632" s="233"/>
      <c r="M632" s="233"/>
      <c r="N632" s="233"/>
      <c r="O632" s="233"/>
      <c r="S632" s="233"/>
    </row>
    <row r="633" spans="10:19" ht="15.75">
      <c r="J633" s="233"/>
      <c r="M633" s="233"/>
      <c r="N633" s="233"/>
      <c r="O633" s="233"/>
      <c r="S633" s="233"/>
    </row>
    <row r="634" spans="10:19" ht="15.75">
      <c r="J634" s="233"/>
      <c r="M634" s="233"/>
      <c r="N634" s="233"/>
      <c r="O634" s="233"/>
      <c r="S634" s="233"/>
    </row>
    <row r="635" spans="10:19" ht="15.75">
      <c r="J635" s="233"/>
      <c r="M635" s="233"/>
      <c r="N635" s="233"/>
      <c r="O635" s="233"/>
      <c r="S635" s="233"/>
    </row>
    <row r="636" spans="10:19" ht="15.75">
      <c r="J636" s="233"/>
      <c r="M636" s="233"/>
      <c r="N636" s="233"/>
      <c r="O636" s="233"/>
      <c r="S636" s="233"/>
    </row>
    <row r="637" spans="10:19" ht="15.75">
      <c r="J637" s="233"/>
      <c r="M637" s="233"/>
      <c r="N637" s="233"/>
      <c r="O637" s="233"/>
      <c r="S637" s="233"/>
    </row>
    <row r="638" spans="10:19" ht="15.75">
      <c r="J638" s="233"/>
      <c r="M638" s="233"/>
      <c r="N638" s="233"/>
      <c r="O638" s="233"/>
      <c r="S638" s="233"/>
    </row>
    <row r="639" spans="10:19" ht="15.75">
      <c r="J639" s="233"/>
      <c r="M639" s="233"/>
      <c r="N639" s="233"/>
      <c r="O639" s="233"/>
      <c r="S639" s="233"/>
    </row>
    <row r="640" spans="10:19" ht="15.75">
      <c r="J640" s="233"/>
      <c r="M640" s="233"/>
      <c r="N640" s="233"/>
      <c r="O640" s="233"/>
      <c r="S640" s="233"/>
    </row>
    <row r="641" spans="10:19" ht="15.75">
      <c r="J641" s="233"/>
      <c r="M641" s="233"/>
      <c r="N641" s="233"/>
      <c r="O641" s="233"/>
      <c r="S641" s="233"/>
    </row>
    <row r="642" spans="10:19" ht="15.75">
      <c r="J642" s="233"/>
      <c r="M642" s="233"/>
      <c r="N642" s="233"/>
      <c r="O642" s="233"/>
      <c r="S642" s="233"/>
    </row>
    <row r="643" spans="10:19" ht="15.75">
      <c r="J643" s="233"/>
      <c r="M643" s="233"/>
      <c r="N643" s="233"/>
      <c r="O643" s="233"/>
      <c r="S643" s="233"/>
    </row>
    <row r="644" spans="10:19" ht="15.75">
      <c r="J644" s="233"/>
      <c r="M644" s="233"/>
      <c r="N644" s="233"/>
      <c r="O644" s="233"/>
      <c r="S644" s="233"/>
    </row>
    <row r="645" spans="10:19" ht="15.75">
      <c r="J645" s="233"/>
      <c r="M645" s="233"/>
      <c r="N645" s="233"/>
      <c r="O645" s="233"/>
      <c r="S645" s="233"/>
    </row>
    <row r="646" spans="10:19" ht="15.75">
      <c r="J646" s="233"/>
      <c r="M646" s="233"/>
      <c r="N646" s="233"/>
      <c r="O646" s="233"/>
      <c r="S646" s="233"/>
    </row>
    <row r="647" spans="10:19" ht="15.75">
      <c r="J647" s="233"/>
      <c r="M647" s="233"/>
      <c r="N647" s="233"/>
      <c r="O647" s="233"/>
      <c r="S647" s="233"/>
    </row>
    <row r="648" spans="10:19" ht="15.75">
      <c r="J648" s="233"/>
      <c r="M648" s="233"/>
      <c r="N648" s="233"/>
      <c r="O648" s="233"/>
      <c r="S648" s="233"/>
    </row>
    <row r="649" spans="10:19" ht="15.75">
      <c r="J649" s="233"/>
      <c r="M649" s="233"/>
      <c r="N649" s="233"/>
      <c r="O649" s="233"/>
      <c r="S649" s="233"/>
    </row>
    <row r="650" spans="10:19" ht="15.75">
      <c r="J650" s="233"/>
      <c r="M650" s="233"/>
      <c r="N650" s="233"/>
      <c r="O650" s="233"/>
      <c r="S650" s="233"/>
    </row>
    <row r="651" spans="10:19" ht="15.75">
      <c r="J651" s="233"/>
      <c r="M651" s="233"/>
      <c r="N651" s="233"/>
      <c r="O651" s="233"/>
      <c r="S651" s="233"/>
    </row>
    <row r="652" spans="10:19" ht="15.75">
      <c r="J652" s="233"/>
      <c r="M652" s="233"/>
      <c r="N652" s="233"/>
      <c r="O652" s="233"/>
      <c r="S652" s="233"/>
    </row>
    <row r="653" spans="10:19" ht="15.75">
      <c r="J653" s="233"/>
      <c r="M653" s="233"/>
      <c r="N653" s="233"/>
      <c r="O653" s="233"/>
      <c r="S653" s="233"/>
    </row>
    <row r="654" spans="10:19" ht="15.75">
      <c r="J654" s="233"/>
      <c r="M654" s="233"/>
      <c r="N654" s="233"/>
      <c r="O654" s="233"/>
      <c r="S654" s="233"/>
    </row>
    <row r="655" spans="10:19" ht="15.75">
      <c r="J655" s="233"/>
      <c r="M655" s="233"/>
      <c r="N655" s="233"/>
      <c r="O655" s="233"/>
      <c r="S655" s="233"/>
    </row>
    <row r="656" spans="10:19" ht="15.75">
      <c r="J656" s="233"/>
      <c r="M656" s="233"/>
      <c r="N656" s="233"/>
      <c r="O656" s="233"/>
      <c r="S656" s="233"/>
    </row>
    <row r="657" spans="10:19" ht="15.75">
      <c r="J657" s="233"/>
      <c r="M657" s="233"/>
      <c r="N657" s="233"/>
      <c r="O657" s="233"/>
      <c r="S657" s="233"/>
    </row>
    <row r="658" spans="10:19" ht="15.75">
      <c r="J658" s="233"/>
      <c r="M658" s="233"/>
      <c r="N658" s="233"/>
      <c r="O658" s="233"/>
      <c r="S658" s="233"/>
    </row>
    <row r="659" spans="10:19" ht="15.75">
      <c r="J659" s="233"/>
      <c r="M659" s="233"/>
      <c r="N659" s="233"/>
      <c r="O659" s="233"/>
      <c r="S659" s="233"/>
    </row>
    <row r="660" spans="10:19" ht="15.75">
      <c r="J660" s="233"/>
      <c r="M660" s="233"/>
      <c r="N660" s="233"/>
      <c r="O660" s="233"/>
      <c r="S660" s="233"/>
    </row>
    <row r="661" spans="10:19" ht="15.75">
      <c r="J661" s="233"/>
      <c r="M661" s="233"/>
      <c r="N661" s="233"/>
      <c r="O661" s="233"/>
      <c r="S661" s="233"/>
    </row>
    <row r="662" spans="10:19" ht="15.75">
      <c r="J662" s="233"/>
      <c r="M662" s="233"/>
      <c r="N662" s="233"/>
      <c r="O662" s="233"/>
      <c r="S662" s="233"/>
    </row>
    <row r="663" spans="10:19" ht="15.75">
      <c r="J663" s="233"/>
      <c r="M663" s="233"/>
      <c r="N663" s="233"/>
      <c r="O663" s="233"/>
      <c r="S663" s="233"/>
    </row>
    <row r="664" spans="10:19" ht="15.75">
      <c r="J664" s="233"/>
      <c r="M664" s="233"/>
      <c r="N664" s="233"/>
      <c r="O664" s="233"/>
      <c r="S664" s="233"/>
    </row>
    <row r="665" spans="10:19" ht="15.75">
      <c r="J665" s="233"/>
      <c r="M665" s="233"/>
      <c r="N665" s="233"/>
      <c r="O665" s="233"/>
      <c r="S665" s="233"/>
    </row>
    <row r="666" spans="10:19" ht="15.75">
      <c r="J666" s="233"/>
      <c r="M666" s="233"/>
      <c r="N666" s="233"/>
      <c r="O666" s="233"/>
      <c r="S666" s="233"/>
    </row>
    <row r="667" spans="10:19" ht="15.75">
      <c r="J667" s="233"/>
      <c r="M667" s="233"/>
      <c r="N667" s="233"/>
      <c r="O667" s="233"/>
      <c r="S667" s="233"/>
    </row>
    <row r="668" spans="10:19" ht="15.75">
      <c r="J668" s="233"/>
      <c r="M668" s="233"/>
      <c r="N668" s="233"/>
      <c r="O668" s="233"/>
      <c r="S668" s="233"/>
    </row>
    <row r="669" spans="10:19" ht="15.75">
      <c r="J669" s="233"/>
      <c r="M669" s="233"/>
      <c r="N669" s="233"/>
      <c r="O669" s="233"/>
      <c r="S669" s="233"/>
    </row>
    <row r="670" spans="10:19" ht="15.75">
      <c r="J670" s="233"/>
      <c r="M670" s="233"/>
      <c r="N670" s="233"/>
      <c r="O670" s="233"/>
      <c r="S670" s="233"/>
    </row>
    <row r="671" spans="10:19" ht="15.75">
      <c r="J671" s="233"/>
      <c r="M671" s="233"/>
      <c r="N671" s="233"/>
      <c r="O671" s="233"/>
      <c r="S671" s="233"/>
    </row>
    <row r="672" spans="10:19" ht="15.75">
      <c r="J672" s="233"/>
      <c r="M672" s="233"/>
      <c r="N672" s="233"/>
      <c r="O672" s="233"/>
      <c r="S672" s="233"/>
    </row>
    <row r="673" spans="10:19" ht="15.75">
      <c r="J673" s="233"/>
      <c r="M673" s="233"/>
      <c r="N673" s="233"/>
      <c r="O673" s="233"/>
      <c r="S673" s="233"/>
    </row>
    <row r="674" spans="10:19" ht="15.75">
      <c r="J674" s="233"/>
      <c r="M674" s="233"/>
      <c r="N674" s="233"/>
      <c r="O674" s="233"/>
      <c r="S674" s="233"/>
    </row>
    <row r="675" spans="10:19" ht="15.75">
      <c r="J675" s="233"/>
      <c r="M675" s="233"/>
      <c r="N675" s="233"/>
      <c r="O675" s="233"/>
      <c r="S675" s="233"/>
    </row>
    <row r="676" spans="10:19" ht="15.75">
      <c r="J676" s="233"/>
      <c r="M676" s="233"/>
      <c r="N676" s="233"/>
      <c r="O676" s="233"/>
      <c r="S676" s="233"/>
    </row>
    <row r="677" spans="10:19" ht="15.75">
      <c r="J677" s="233"/>
      <c r="M677" s="233"/>
      <c r="N677" s="233"/>
      <c r="O677" s="233"/>
      <c r="S677" s="233"/>
    </row>
    <row r="678" spans="10:19" ht="15.75">
      <c r="J678" s="233"/>
      <c r="M678" s="233"/>
      <c r="N678" s="233"/>
      <c r="O678" s="233"/>
      <c r="S678" s="233"/>
    </row>
    <row r="679" spans="10:19" ht="15.75">
      <c r="J679" s="233"/>
      <c r="M679" s="233"/>
      <c r="N679" s="233"/>
      <c r="O679" s="233"/>
      <c r="S679" s="233"/>
    </row>
    <row r="680" spans="10:19" ht="15.75">
      <c r="J680" s="233"/>
      <c r="M680" s="233"/>
      <c r="N680" s="233"/>
      <c r="O680" s="233"/>
      <c r="S680" s="233"/>
    </row>
    <row r="681" spans="10:19" ht="15.75">
      <c r="J681" s="233"/>
      <c r="M681" s="233"/>
      <c r="N681" s="233"/>
      <c r="O681" s="233"/>
      <c r="S681" s="233"/>
    </row>
    <row r="682" spans="10:19" ht="15.75">
      <c r="J682" s="233"/>
      <c r="M682" s="233"/>
      <c r="N682" s="233"/>
      <c r="O682" s="233"/>
      <c r="S682" s="233"/>
    </row>
    <row r="683" spans="10:19" ht="15.75">
      <c r="J683" s="233"/>
      <c r="M683" s="233"/>
      <c r="N683" s="233"/>
      <c r="O683" s="233"/>
      <c r="S683" s="233"/>
    </row>
    <row r="684" spans="10:19" ht="15.75">
      <c r="J684" s="233"/>
      <c r="M684" s="233"/>
      <c r="N684" s="233"/>
      <c r="O684" s="233"/>
      <c r="S684" s="233"/>
    </row>
    <row r="685" spans="10:19" ht="15.75">
      <c r="J685" s="233"/>
      <c r="M685" s="233"/>
      <c r="N685" s="233"/>
      <c r="O685" s="233"/>
      <c r="S685" s="233"/>
    </row>
    <row r="686" spans="10:19" ht="15.75">
      <c r="J686" s="233"/>
      <c r="M686" s="233"/>
      <c r="N686" s="233"/>
      <c r="O686" s="233"/>
      <c r="S686" s="233"/>
    </row>
    <row r="687" spans="10:19" ht="15.75">
      <c r="J687" s="233"/>
      <c r="M687" s="233"/>
      <c r="N687" s="233"/>
      <c r="O687" s="233"/>
      <c r="S687" s="233"/>
    </row>
    <row r="688" spans="10:19" ht="15.75">
      <c r="J688" s="233"/>
      <c r="M688" s="233"/>
      <c r="N688" s="233"/>
      <c r="O688" s="233"/>
      <c r="S688" s="233"/>
    </row>
    <row r="689" spans="10:19" ht="15.75">
      <c r="J689" s="233"/>
      <c r="M689" s="233"/>
      <c r="N689" s="233"/>
      <c r="O689" s="233"/>
      <c r="S689" s="233"/>
    </row>
    <row r="690" spans="10:19" ht="15.75">
      <c r="J690" s="233"/>
      <c r="M690" s="233"/>
      <c r="N690" s="233"/>
      <c r="O690" s="233"/>
      <c r="S690" s="233"/>
    </row>
    <row r="691" spans="10:19" ht="15.75">
      <c r="J691" s="233"/>
      <c r="M691" s="233"/>
      <c r="N691" s="233"/>
      <c r="O691" s="233"/>
      <c r="S691" s="233"/>
    </row>
    <row r="692" spans="10:19" ht="15.75">
      <c r="J692" s="233"/>
      <c r="M692" s="233"/>
      <c r="N692" s="233"/>
      <c r="O692" s="233"/>
      <c r="S692" s="233"/>
    </row>
    <row r="693" spans="10:19" ht="15.75">
      <c r="J693" s="233"/>
      <c r="M693" s="233"/>
      <c r="N693" s="233"/>
      <c r="O693" s="233"/>
      <c r="S693" s="233"/>
    </row>
    <row r="694" spans="10:19" ht="15.75">
      <c r="J694" s="233"/>
      <c r="M694" s="233"/>
      <c r="N694" s="233"/>
      <c r="O694" s="233"/>
      <c r="S694" s="233"/>
    </row>
    <row r="695" spans="10:19" ht="15.75">
      <c r="J695" s="233"/>
      <c r="M695" s="233"/>
      <c r="N695" s="233"/>
      <c r="O695" s="233"/>
      <c r="S695" s="233"/>
    </row>
    <row r="696" spans="10:19" ht="15.75">
      <c r="J696" s="233"/>
      <c r="M696" s="233"/>
      <c r="N696" s="233"/>
      <c r="O696" s="233"/>
      <c r="S696" s="233"/>
    </row>
    <row r="697" spans="10:19" ht="15.75">
      <c r="J697" s="233"/>
      <c r="M697" s="233"/>
      <c r="N697" s="233"/>
      <c r="O697" s="233"/>
      <c r="S697" s="233"/>
    </row>
    <row r="698" spans="10:19" ht="15.75">
      <c r="J698" s="233"/>
      <c r="M698" s="233"/>
      <c r="N698" s="233"/>
      <c r="O698" s="233"/>
      <c r="S698" s="233"/>
    </row>
    <row r="699" spans="10:19" ht="15.75">
      <c r="J699" s="233"/>
      <c r="M699" s="233"/>
      <c r="N699" s="233"/>
      <c r="O699" s="233"/>
      <c r="S699" s="233"/>
    </row>
    <row r="700" spans="10:19" ht="15.75">
      <c r="J700" s="233"/>
      <c r="M700" s="233"/>
      <c r="N700" s="233"/>
      <c r="O700" s="233"/>
      <c r="S700" s="233"/>
    </row>
    <row r="701" spans="10:19" ht="15.75">
      <c r="J701" s="233"/>
      <c r="M701" s="233"/>
      <c r="N701" s="233"/>
      <c r="O701" s="233"/>
      <c r="S701" s="233"/>
    </row>
    <row r="702" spans="10:19" ht="15.75">
      <c r="J702" s="233"/>
      <c r="M702" s="233"/>
      <c r="N702" s="233"/>
      <c r="O702" s="233"/>
      <c r="S702" s="233"/>
    </row>
    <row r="703" spans="10:19" ht="15.75">
      <c r="J703" s="233"/>
      <c r="M703" s="233"/>
      <c r="N703" s="233"/>
      <c r="O703" s="233"/>
      <c r="S703" s="233"/>
    </row>
    <row r="704" spans="10:19" ht="15.75">
      <c r="J704" s="233"/>
      <c r="M704" s="233"/>
      <c r="N704" s="233"/>
      <c r="O704" s="233"/>
      <c r="S704" s="233"/>
    </row>
    <row r="705" spans="10:19" ht="15.75">
      <c r="J705" s="233"/>
      <c r="M705" s="233"/>
      <c r="N705" s="233"/>
      <c r="O705" s="233"/>
      <c r="S705" s="233"/>
    </row>
    <row r="706" spans="10:19" ht="15.75">
      <c r="J706" s="233"/>
      <c r="M706" s="233"/>
      <c r="N706" s="233"/>
      <c r="O706" s="233"/>
      <c r="S706" s="233"/>
    </row>
    <row r="707" spans="10:19" ht="15.75">
      <c r="J707" s="233"/>
      <c r="M707" s="233"/>
      <c r="N707" s="233"/>
      <c r="O707" s="233"/>
      <c r="S707" s="233"/>
    </row>
    <row r="708" spans="10:19" ht="15.75">
      <c r="J708" s="233"/>
      <c r="M708" s="233"/>
      <c r="N708" s="233"/>
      <c r="O708" s="233"/>
      <c r="S708" s="233"/>
    </row>
    <row r="709" spans="10:19" ht="15.75">
      <c r="J709" s="233"/>
      <c r="M709" s="233"/>
      <c r="N709" s="233"/>
      <c r="O709" s="233"/>
      <c r="S709" s="233"/>
    </row>
    <row r="710" spans="10:19" ht="15.75">
      <c r="J710" s="233"/>
      <c r="M710" s="233"/>
      <c r="N710" s="233"/>
      <c r="O710" s="233"/>
      <c r="S710" s="233"/>
    </row>
    <row r="711" spans="10:19" ht="15.75">
      <c r="J711" s="233"/>
      <c r="M711" s="233"/>
      <c r="N711" s="233"/>
      <c r="O711" s="233"/>
      <c r="S711" s="233"/>
    </row>
    <row r="712" spans="10:19" ht="15.75">
      <c r="J712" s="233"/>
      <c r="M712" s="233"/>
      <c r="N712" s="233"/>
      <c r="O712" s="233"/>
      <c r="S712" s="233"/>
    </row>
    <row r="713" spans="10:19" ht="15.75">
      <c r="J713" s="233"/>
      <c r="M713" s="233"/>
      <c r="N713" s="233"/>
      <c r="O713" s="233"/>
      <c r="S713" s="233"/>
    </row>
    <row r="714" spans="10:19" ht="15.75">
      <c r="J714" s="233"/>
      <c r="M714" s="233"/>
      <c r="N714" s="233"/>
      <c r="O714" s="233"/>
      <c r="S714" s="233"/>
    </row>
    <row r="715" spans="10:19" ht="15.75">
      <c r="J715" s="233"/>
      <c r="M715" s="233"/>
      <c r="N715" s="233"/>
      <c r="O715" s="233"/>
      <c r="S715" s="233"/>
    </row>
    <row r="716" spans="10:19" ht="15.75">
      <c r="J716" s="233"/>
      <c r="M716" s="233"/>
      <c r="N716" s="233"/>
      <c r="O716" s="233"/>
      <c r="S716" s="233"/>
    </row>
    <row r="717" spans="10:19" ht="15.75">
      <c r="J717" s="233"/>
      <c r="M717" s="233"/>
      <c r="N717" s="233"/>
      <c r="O717" s="233"/>
      <c r="S717" s="233"/>
    </row>
    <row r="718" spans="10:19" ht="15.75">
      <c r="J718" s="233"/>
      <c r="M718" s="233"/>
      <c r="N718" s="233"/>
      <c r="O718" s="233"/>
      <c r="S718" s="233"/>
    </row>
    <row r="719" spans="10:19" ht="15.75">
      <c r="J719" s="233"/>
      <c r="M719" s="233"/>
      <c r="N719" s="233"/>
      <c r="O719" s="233"/>
      <c r="S719" s="233"/>
    </row>
    <row r="720" spans="10:19" ht="15.75">
      <c r="J720" s="233"/>
      <c r="M720" s="233"/>
      <c r="N720" s="233"/>
      <c r="O720" s="233"/>
      <c r="S720" s="233"/>
    </row>
    <row r="721" spans="10:19" ht="15.75">
      <c r="J721" s="233"/>
      <c r="M721" s="233"/>
      <c r="N721" s="233"/>
      <c r="O721" s="233"/>
      <c r="S721" s="233"/>
    </row>
    <row r="722" spans="10:19" ht="15.75">
      <c r="J722" s="233"/>
      <c r="M722" s="233"/>
      <c r="N722" s="233"/>
      <c r="O722" s="233"/>
      <c r="S722" s="233"/>
    </row>
    <row r="723" spans="10:19" ht="15.75">
      <c r="J723" s="233"/>
      <c r="M723" s="233"/>
      <c r="N723" s="233"/>
      <c r="O723" s="233"/>
      <c r="S723" s="233"/>
    </row>
    <row r="724" spans="10:19" ht="15.75">
      <c r="J724" s="233"/>
      <c r="M724" s="233"/>
      <c r="N724" s="233"/>
      <c r="O724" s="233"/>
      <c r="S724" s="233"/>
    </row>
    <row r="725" spans="10:19" ht="15.75">
      <c r="J725" s="233"/>
      <c r="M725" s="233"/>
      <c r="N725" s="233"/>
      <c r="O725" s="233"/>
      <c r="S725" s="233"/>
    </row>
    <row r="726" spans="10:19" ht="15.75">
      <c r="J726" s="233"/>
      <c r="M726" s="233"/>
      <c r="N726" s="233"/>
      <c r="O726" s="233"/>
      <c r="S726" s="233"/>
    </row>
    <row r="727" spans="10:19" ht="15.75">
      <c r="J727" s="233"/>
      <c r="M727" s="233"/>
      <c r="N727" s="233"/>
      <c r="O727" s="233"/>
      <c r="S727" s="233"/>
    </row>
    <row r="728" spans="10:19" ht="15.75">
      <c r="J728" s="233"/>
      <c r="M728" s="233"/>
      <c r="N728" s="233"/>
      <c r="O728" s="233"/>
      <c r="S728" s="233"/>
    </row>
    <row r="729" spans="10:19" ht="15.75">
      <c r="J729" s="233"/>
      <c r="M729" s="233"/>
      <c r="N729" s="233"/>
      <c r="O729" s="233"/>
      <c r="S729" s="233"/>
    </row>
    <row r="730" spans="10:19" ht="15.75">
      <c r="J730" s="233"/>
      <c r="M730" s="233"/>
      <c r="N730" s="233"/>
      <c r="O730" s="233"/>
      <c r="S730" s="233"/>
    </row>
    <row r="731" spans="10:19" ht="15.75">
      <c r="J731" s="233"/>
      <c r="M731" s="233"/>
      <c r="N731" s="233"/>
      <c r="O731" s="233"/>
      <c r="S731" s="233"/>
    </row>
    <row r="732" spans="10:19" ht="15.75">
      <c r="J732" s="233"/>
      <c r="M732" s="233"/>
      <c r="N732" s="233"/>
      <c r="O732" s="233"/>
      <c r="S732" s="233"/>
    </row>
    <row r="733" spans="10:19" ht="15.75">
      <c r="J733" s="233"/>
      <c r="M733" s="233"/>
      <c r="N733" s="233"/>
      <c r="O733" s="233"/>
      <c r="S733" s="233"/>
    </row>
    <row r="734" spans="10:19" ht="15.75">
      <c r="J734" s="233"/>
      <c r="M734" s="233"/>
      <c r="N734" s="233"/>
      <c r="O734" s="233"/>
      <c r="S734" s="233"/>
    </row>
    <row r="735" spans="10:19" ht="15.75">
      <c r="J735" s="233"/>
      <c r="M735" s="233"/>
      <c r="N735" s="233"/>
      <c r="O735" s="233"/>
      <c r="S735" s="233"/>
    </row>
    <row r="736" spans="10:19" ht="15.75">
      <c r="J736" s="233"/>
      <c r="M736" s="233"/>
      <c r="N736" s="233"/>
      <c r="O736" s="233"/>
      <c r="S736" s="233"/>
    </row>
    <row r="737" spans="10:19" ht="15.75">
      <c r="J737" s="233"/>
      <c r="M737" s="233"/>
      <c r="N737" s="233"/>
      <c r="O737" s="233"/>
      <c r="S737" s="233"/>
    </row>
    <row r="738" spans="10:19" ht="15.75">
      <c r="J738" s="233"/>
      <c r="M738" s="233"/>
      <c r="N738" s="233"/>
      <c r="O738" s="233"/>
      <c r="S738" s="233"/>
    </row>
    <row r="739" spans="10:19" ht="15.75">
      <c r="J739" s="233"/>
      <c r="M739" s="233"/>
      <c r="N739" s="233"/>
      <c r="O739" s="233"/>
      <c r="S739" s="233"/>
    </row>
    <row r="740" spans="10:19" ht="15.75">
      <c r="J740" s="233"/>
      <c r="M740" s="233"/>
      <c r="N740" s="233"/>
      <c r="O740" s="233"/>
      <c r="S740" s="233"/>
    </row>
    <row r="741" spans="10:19" ht="15.75">
      <c r="J741" s="233"/>
      <c r="M741" s="233"/>
      <c r="N741" s="233"/>
      <c r="O741" s="233"/>
      <c r="S741" s="233"/>
    </row>
    <row r="742" spans="10:19" ht="15.75">
      <c r="J742" s="233"/>
      <c r="M742" s="233"/>
      <c r="N742" s="233"/>
      <c r="O742" s="233"/>
      <c r="S742" s="233"/>
    </row>
    <row r="743" spans="10:19" ht="15.75">
      <c r="J743" s="233"/>
      <c r="M743" s="233"/>
      <c r="N743" s="233"/>
      <c r="O743" s="233"/>
      <c r="S743" s="233"/>
    </row>
    <row r="744" spans="10:19" ht="15.75">
      <c r="J744" s="233"/>
      <c r="M744" s="233"/>
      <c r="N744" s="233"/>
      <c r="O744" s="233"/>
      <c r="S744" s="233"/>
    </row>
    <row r="745" spans="10:19" ht="15.75">
      <c r="J745" s="233"/>
      <c r="M745" s="233"/>
      <c r="N745" s="233"/>
      <c r="O745" s="233"/>
      <c r="S745" s="233"/>
    </row>
    <row r="746" spans="10:19" ht="15.75">
      <c r="J746" s="233"/>
      <c r="M746" s="233"/>
      <c r="N746" s="233"/>
      <c r="O746" s="233"/>
      <c r="S746" s="233"/>
    </row>
    <row r="747" spans="10:19" ht="15.75">
      <c r="J747" s="233"/>
      <c r="M747" s="233"/>
      <c r="N747" s="233"/>
      <c r="O747" s="233"/>
      <c r="S747" s="233"/>
    </row>
    <row r="748" spans="10:19" ht="15.75">
      <c r="J748" s="233"/>
      <c r="M748" s="233"/>
      <c r="N748" s="233"/>
      <c r="O748" s="233"/>
      <c r="S748" s="233"/>
    </row>
    <row r="749" spans="10:19" ht="15.75">
      <c r="J749" s="233"/>
      <c r="M749" s="233"/>
      <c r="N749" s="233"/>
      <c r="O749" s="233"/>
      <c r="S749" s="233"/>
    </row>
    <row r="750" spans="10:19" ht="15.75">
      <c r="J750" s="233"/>
      <c r="M750" s="233"/>
      <c r="N750" s="233"/>
      <c r="O750" s="233"/>
      <c r="S750" s="233"/>
    </row>
    <row r="751" spans="10:19" ht="15.75">
      <c r="J751" s="233"/>
      <c r="M751" s="233"/>
      <c r="N751" s="233"/>
      <c r="O751" s="233"/>
      <c r="S751" s="233"/>
    </row>
    <row r="752" spans="10:19" ht="15.75">
      <c r="J752" s="233"/>
      <c r="M752" s="233"/>
      <c r="N752" s="233"/>
      <c r="O752" s="233"/>
      <c r="S752" s="233"/>
    </row>
    <row r="753" spans="10:19" ht="15.75">
      <c r="J753" s="233"/>
      <c r="M753" s="233"/>
      <c r="N753" s="233"/>
      <c r="O753" s="233"/>
      <c r="S753" s="233"/>
    </row>
    <row r="754" spans="10:19" ht="15.75">
      <c r="J754" s="233"/>
      <c r="M754" s="233"/>
      <c r="N754" s="233"/>
      <c r="O754" s="233"/>
      <c r="S754" s="233"/>
    </row>
    <row r="755" spans="10:19" ht="15.75">
      <c r="J755" s="233"/>
      <c r="M755" s="233"/>
      <c r="N755" s="233"/>
      <c r="O755" s="233"/>
      <c r="S755" s="233"/>
    </row>
    <row r="756" spans="10:19" ht="15.75">
      <c r="J756" s="233"/>
      <c r="M756" s="233"/>
      <c r="N756" s="233"/>
      <c r="O756" s="233"/>
      <c r="S756" s="233"/>
    </row>
    <row r="757" spans="10:19" ht="15.75">
      <c r="J757" s="233"/>
      <c r="M757" s="233"/>
      <c r="N757" s="233"/>
      <c r="O757" s="233"/>
      <c r="S757" s="233"/>
    </row>
    <row r="758" spans="10:19" ht="15.75">
      <c r="J758" s="233"/>
      <c r="M758" s="233"/>
      <c r="N758" s="233"/>
      <c r="O758" s="233"/>
      <c r="S758" s="233"/>
    </row>
    <row r="759" spans="10:19" ht="15.75">
      <c r="J759" s="233"/>
      <c r="M759" s="233"/>
      <c r="N759" s="233"/>
      <c r="O759" s="233"/>
      <c r="S759" s="233"/>
    </row>
    <row r="760" spans="10:19" ht="15.75">
      <c r="J760" s="233"/>
      <c r="M760" s="233"/>
      <c r="N760" s="233"/>
      <c r="O760" s="233"/>
      <c r="S760" s="233"/>
    </row>
    <row r="761" spans="10:19" ht="15.75">
      <c r="J761" s="233"/>
      <c r="M761" s="233"/>
      <c r="N761" s="233"/>
      <c r="O761" s="233"/>
      <c r="S761" s="233"/>
    </row>
    <row r="762" spans="10:19" ht="15.75">
      <c r="J762" s="233"/>
      <c r="M762" s="233"/>
      <c r="N762" s="233"/>
      <c r="O762" s="233"/>
      <c r="S762" s="233"/>
    </row>
    <row r="763" spans="10:19" ht="15.75">
      <c r="J763" s="233"/>
      <c r="M763" s="233"/>
      <c r="N763" s="233"/>
      <c r="O763" s="233"/>
      <c r="S763" s="233"/>
    </row>
    <row r="764" spans="10:19" ht="15.75">
      <c r="J764" s="233"/>
      <c r="M764" s="233"/>
      <c r="N764" s="233"/>
      <c r="O764" s="233"/>
      <c r="S764" s="233"/>
    </row>
    <row r="765" spans="10:19" ht="15.75">
      <c r="J765" s="233"/>
      <c r="M765" s="233"/>
      <c r="N765" s="233"/>
      <c r="O765" s="233"/>
      <c r="S765" s="233"/>
    </row>
    <row r="766" spans="10:19" ht="15.75">
      <c r="J766" s="233"/>
      <c r="M766" s="233"/>
      <c r="N766" s="233"/>
      <c r="O766" s="233"/>
      <c r="S766" s="233"/>
    </row>
    <row r="767" spans="10:19" ht="15.75">
      <c r="J767" s="233"/>
      <c r="M767" s="233"/>
      <c r="N767" s="233"/>
      <c r="O767" s="233"/>
      <c r="S767" s="233"/>
    </row>
    <row r="768" spans="10:19" ht="15.75">
      <c r="J768" s="233"/>
      <c r="M768" s="233"/>
      <c r="N768" s="233"/>
      <c r="O768" s="233"/>
      <c r="S768" s="233"/>
    </row>
    <row r="769" spans="10:19" ht="15.75">
      <c r="J769" s="233"/>
      <c r="M769" s="233"/>
      <c r="N769" s="233"/>
      <c r="O769" s="233"/>
      <c r="S769" s="233"/>
    </row>
    <row r="770" spans="10:19" ht="15.75">
      <c r="J770" s="233"/>
      <c r="M770" s="233"/>
      <c r="N770" s="233"/>
      <c r="O770" s="233"/>
      <c r="S770" s="233"/>
    </row>
    <row r="771" spans="10:19" ht="15.75">
      <c r="J771" s="233"/>
      <c r="M771" s="233"/>
      <c r="N771" s="233"/>
      <c r="O771" s="233"/>
      <c r="S771" s="233"/>
    </row>
    <row r="772" spans="10:19" ht="15.75">
      <c r="J772" s="233"/>
      <c r="M772" s="233"/>
      <c r="N772" s="233"/>
      <c r="O772" s="233"/>
      <c r="S772" s="233"/>
    </row>
    <row r="773" spans="10:19" ht="15.75">
      <c r="J773" s="233"/>
      <c r="M773" s="233"/>
      <c r="N773" s="233"/>
      <c r="O773" s="233"/>
      <c r="S773" s="233"/>
    </row>
    <row r="774" spans="10:19" ht="15.75">
      <c r="J774" s="233"/>
      <c r="M774" s="233"/>
      <c r="N774" s="233"/>
      <c r="O774" s="233"/>
      <c r="S774" s="233"/>
    </row>
    <row r="775" spans="10:19" ht="15.75">
      <c r="J775" s="233"/>
      <c r="M775" s="233"/>
      <c r="N775" s="233"/>
      <c r="O775" s="233"/>
      <c r="S775" s="233"/>
    </row>
    <row r="776" spans="10:19" ht="15.75">
      <c r="J776" s="233"/>
      <c r="M776" s="233"/>
      <c r="N776" s="233"/>
      <c r="O776" s="233"/>
      <c r="S776" s="233"/>
    </row>
    <row r="777" spans="10:19" ht="15.75">
      <c r="J777" s="233"/>
      <c r="M777" s="233"/>
      <c r="N777" s="233"/>
      <c r="O777" s="233"/>
      <c r="S777" s="233"/>
    </row>
    <row r="778" spans="10:19" ht="15.75">
      <c r="J778" s="233"/>
      <c r="M778" s="233"/>
      <c r="N778" s="233"/>
      <c r="O778" s="233"/>
      <c r="S778" s="233"/>
    </row>
    <row r="779" spans="10:19" ht="15.75">
      <c r="J779" s="233"/>
      <c r="M779" s="233"/>
      <c r="N779" s="233"/>
      <c r="O779" s="233"/>
      <c r="S779" s="233"/>
    </row>
    <row r="780" spans="10:19" ht="15.75">
      <c r="J780" s="233"/>
      <c r="M780" s="233"/>
      <c r="N780" s="233"/>
      <c r="O780" s="233"/>
      <c r="S780" s="233"/>
    </row>
    <row r="781" spans="10:19" ht="15.75">
      <c r="J781" s="233"/>
      <c r="M781" s="233"/>
      <c r="N781" s="233"/>
      <c r="O781" s="233"/>
      <c r="S781" s="233"/>
    </row>
    <row r="782" spans="10:19" ht="15.75">
      <c r="J782" s="233"/>
      <c r="M782" s="233"/>
      <c r="N782" s="233"/>
      <c r="O782" s="233"/>
      <c r="S782" s="233"/>
    </row>
    <row r="783" spans="10:19" ht="15.75">
      <c r="J783" s="233"/>
      <c r="M783" s="233"/>
      <c r="N783" s="233"/>
      <c r="O783" s="233"/>
      <c r="S783" s="233"/>
    </row>
    <row r="784" spans="10:19" ht="15.75">
      <c r="J784" s="233"/>
      <c r="M784" s="233"/>
      <c r="N784" s="233"/>
      <c r="O784" s="233"/>
      <c r="S784" s="233"/>
    </row>
    <row r="785" spans="10:19" ht="15.75">
      <c r="J785" s="233"/>
      <c r="M785" s="233"/>
      <c r="N785" s="233"/>
      <c r="O785" s="233"/>
      <c r="S785" s="233"/>
    </row>
    <row r="786" spans="10:19" ht="15.75">
      <c r="J786" s="233"/>
      <c r="M786" s="233"/>
      <c r="N786" s="233"/>
      <c r="O786" s="233"/>
      <c r="S786" s="233"/>
    </row>
    <row r="787" spans="10:19" ht="15.75">
      <c r="J787" s="233"/>
      <c r="M787" s="233"/>
      <c r="N787" s="233"/>
      <c r="O787" s="233"/>
      <c r="S787" s="233"/>
    </row>
    <row r="788" spans="10:19" ht="15.75">
      <c r="J788" s="233"/>
      <c r="M788" s="233"/>
      <c r="N788" s="233"/>
      <c r="O788" s="233"/>
      <c r="S788" s="233"/>
    </row>
    <row r="789" spans="10:19" ht="15.75">
      <c r="J789" s="233"/>
      <c r="M789" s="233"/>
      <c r="N789" s="233"/>
      <c r="O789" s="233"/>
      <c r="S789" s="233"/>
    </row>
    <row r="790" spans="10:19" ht="15.75">
      <c r="J790" s="233"/>
      <c r="M790" s="233"/>
      <c r="N790" s="233"/>
      <c r="O790" s="233"/>
      <c r="S790" s="233"/>
    </row>
    <row r="791" spans="10:19" ht="15.75">
      <c r="J791" s="233"/>
      <c r="M791" s="233"/>
      <c r="N791" s="233"/>
      <c r="O791" s="233"/>
      <c r="S791" s="233"/>
    </row>
    <row r="792" spans="10:19" ht="15.75">
      <c r="J792" s="233"/>
      <c r="M792" s="233"/>
      <c r="N792" s="233"/>
      <c r="O792" s="233"/>
      <c r="S792" s="233"/>
    </row>
    <row r="793" spans="10:19" ht="15.75">
      <c r="J793" s="233"/>
      <c r="M793" s="233"/>
      <c r="N793" s="233"/>
      <c r="O793" s="233"/>
      <c r="S793" s="233"/>
    </row>
    <row r="794" spans="10:19" ht="15.75">
      <c r="J794" s="233"/>
      <c r="M794" s="233"/>
      <c r="N794" s="233"/>
      <c r="O794" s="233"/>
      <c r="S794" s="233"/>
    </row>
    <row r="795" spans="10:19" ht="15.75">
      <c r="J795" s="233"/>
      <c r="M795" s="233"/>
      <c r="N795" s="233"/>
      <c r="O795" s="233"/>
      <c r="S795" s="233"/>
    </row>
    <row r="796" spans="10:19" ht="15.75">
      <c r="J796" s="233"/>
      <c r="M796" s="233"/>
      <c r="N796" s="233"/>
      <c r="O796" s="233"/>
      <c r="S796" s="233"/>
    </row>
    <row r="797" spans="10:19" ht="15.75">
      <c r="J797" s="233"/>
      <c r="M797" s="233"/>
      <c r="N797" s="233"/>
      <c r="O797" s="233"/>
      <c r="S797" s="233"/>
    </row>
    <row r="798" spans="10:19" ht="15.75">
      <c r="J798" s="233"/>
      <c r="M798" s="233"/>
      <c r="N798" s="233"/>
      <c r="O798" s="233"/>
      <c r="S798" s="233"/>
    </row>
    <row r="799" spans="10:19" ht="15.75">
      <c r="J799" s="233"/>
      <c r="M799" s="233"/>
      <c r="N799" s="233"/>
      <c r="O799" s="233"/>
      <c r="S799" s="233"/>
    </row>
    <row r="800" spans="10:19" ht="15.75">
      <c r="J800" s="233"/>
      <c r="M800" s="233"/>
      <c r="N800" s="233"/>
      <c r="O800" s="233"/>
      <c r="S800" s="233"/>
    </row>
    <row r="801" spans="10:19" ht="15.75">
      <c r="J801" s="233"/>
      <c r="M801" s="233"/>
      <c r="N801" s="233"/>
      <c r="O801" s="233"/>
      <c r="S801" s="233"/>
    </row>
    <row r="802" spans="10:19" ht="15.75">
      <c r="J802" s="233"/>
      <c r="M802" s="233"/>
      <c r="N802" s="233"/>
      <c r="O802" s="233"/>
      <c r="S802" s="233"/>
    </row>
    <row r="803" spans="10:19" ht="15.75">
      <c r="J803" s="233"/>
      <c r="M803" s="233"/>
      <c r="N803" s="233"/>
      <c r="O803" s="233"/>
      <c r="S803" s="233"/>
    </row>
    <row r="804" spans="10:19" ht="15.75">
      <c r="J804" s="233"/>
      <c r="M804" s="233"/>
      <c r="N804" s="233"/>
      <c r="O804" s="233"/>
      <c r="S804" s="233"/>
    </row>
    <row r="805" spans="10:19" ht="15.75">
      <c r="J805" s="233"/>
      <c r="M805" s="233"/>
      <c r="N805" s="233"/>
      <c r="O805" s="233"/>
      <c r="S805" s="233"/>
    </row>
    <row r="806" spans="10:19" ht="15.75">
      <c r="J806" s="233"/>
      <c r="M806" s="233"/>
      <c r="N806" s="233"/>
      <c r="O806" s="233"/>
      <c r="S806" s="233"/>
    </row>
    <row r="807" spans="10:19" ht="15.75">
      <c r="J807" s="233"/>
      <c r="M807" s="233"/>
      <c r="N807" s="233"/>
      <c r="O807" s="233"/>
      <c r="S807" s="233"/>
    </row>
    <row r="808" spans="10:19" ht="15.75">
      <c r="J808" s="233"/>
      <c r="M808" s="233"/>
      <c r="N808" s="233"/>
      <c r="O808" s="233"/>
      <c r="S808" s="233"/>
    </row>
    <row r="809" spans="10:19" ht="15.75">
      <c r="J809" s="233"/>
      <c r="M809" s="233"/>
      <c r="N809" s="233"/>
      <c r="O809" s="233"/>
      <c r="S809" s="233"/>
    </row>
    <row r="810" spans="10:19" ht="15.75">
      <c r="J810" s="233"/>
      <c r="M810" s="233"/>
      <c r="N810" s="233"/>
      <c r="O810" s="233"/>
      <c r="S810" s="233"/>
    </row>
    <row r="811" spans="10:19" ht="15.75">
      <c r="J811" s="233"/>
      <c r="M811" s="233"/>
      <c r="N811" s="233"/>
      <c r="O811" s="233"/>
      <c r="S811" s="233"/>
    </row>
    <row r="812" spans="10:19" ht="15.75">
      <c r="J812" s="233"/>
      <c r="M812" s="233"/>
      <c r="N812" s="233"/>
      <c r="O812" s="233"/>
      <c r="S812" s="233"/>
    </row>
    <row r="813" spans="10:19" ht="15.75">
      <c r="J813" s="233"/>
      <c r="M813" s="233"/>
      <c r="N813" s="233"/>
      <c r="O813" s="233"/>
      <c r="S813" s="233"/>
    </row>
    <row r="814" spans="10:19" ht="15.75">
      <c r="J814" s="233"/>
      <c r="M814" s="233"/>
      <c r="N814" s="233"/>
      <c r="O814" s="233"/>
      <c r="S814" s="233"/>
    </row>
    <row r="815" spans="10:19" ht="15.75">
      <c r="J815" s="233"/>
      <c r="M815" s="233"/>
      <c r="N815" s="233"/>
      <c r="O815" s="233"/>
      <c r="S815" s="233"/>
    </row>
    <row r="816" spans="10:19" ht="15.75">
      <c r="J816" s="233"/>
      <c r="M816" s="233"/>
      <c r="N816" s="233"/>
      <c r="O816" s="233"/>
      <c r="S816" s="233"/>
    </row>
    <row r="817" spans="10:19" ht="15.75">
      <c r="J817" s="233"/>
      <c r="M817" s="233"/>
      <c r="N817" s="233"/>
      <c r="O817" s="233"/>
      <c r="S817" s="233"/>
    </row>
    <row r="818" spans="10:19" ht="15.75">
      <c r="J818" s="233"/>
      <c r="M818" s="233"/>
      <c r="N818" s="233"/>
      <c r="O818" s="233"/>
      <c r="S818" s="233"/>
    </row>
    <row r="819" spans="10:19" ht="15.75">
      <c r="J819" s="233"/>
      <c r="M819" s="233"/>
      <c r="N819" s="233"/>
      <c r="O819" s="233"/>
      <c r="S819" s="233"/>
    </row>
    <row r="820" spans="10:19" ht="15.75">
      <c r="J820" s="233"/>
      <c r="M820" s="233"/>
      <c r="N820" s="233"/>
      <c r="O820" s="233"/>
      <c r="S820" s="233"/>
    </row>
    <row r="821" spans="10:19" ht="15.75">
      <c r="J821" s="233"/>
      <c r="M821" s="233"/>
      <c r="N821" s="233"/>
      <c r="O821" s="233"/>
      <c r="S821" s="233"/>
    </row>
    <row r="822" spans="10:19" ht="15.75">
      <c r="J822" s="233"/>
      <c r="M822" s="233"/>
      <c r="N822" s="233"/>
      <c r="O822" s="233"/>
      <c r="S822" s="233"/>
    </row>
    <row r="823" spans="10:19" ht="15.75">
      <c r="J823" s="233"/>
      <c r="M823" s="233"/>
      <c r="N823" s="233"/>
      <c r="O823" s="233"/>
      <c r="S823" s="233"/>
    </row>
    <row r="824" spans="10:19" ht="15.75">
      <c r="J824" s="233"/>
      <c r="M824" s="233"/>
      <c r="N824" s="233"/>
      <c r="O824" s="233"/>
      <c r="S824" s="233"/>
    </row>
    <row r="825" spans="10:19" ht="15.75">
      <c r="J825" s="233"/>
      <c r="M825" s="233"/>
      <c r="N825" s="233"/>
      <c r="O825" s="233"/>
      <c r="S825" s="233"/>
    </row>
    <row r="826" spans="10:19" ht="15.75">
      <c r="J826" s="233"/>
      <c r="M826" s="233"/>
      <c r="N826" s="233"/>
      <c r="O826" s="233"/>
      <c r="S826" s="233"/>
    </row>
    <row r="827" spans="10:19" ht="15.75">
      <c r="J827" s="233"/>
      <c r="M827" s="233"/>
      <c r="N827" s="233"/>
      <c r="O827" s="233"/>
      <c r="S827" s="233"/>
    </row>
    <row r="828" spans="10:19" ht="15.75">
      <c r="J828" s="233"/>
      <c r="M828" s="233"/>
      <c r="N828" s="233"/>
      <c r="O828" s="233"/>
      <c r="S828" s="233"/>
    </row>
    <row r="829" spans="10:19" ht="15.75">
      <c r="J829" s="233"/>
      <c r="M829" s="233"/>
      <c r="N829" s="233"/>
      <c r="O829" s="233"/>
      <c r="S829" s="233"/>
    </row>
    <row r="830" spans="10:19" ht="15.75">
      <c r="J830" s="233"/>
      <c r="M830" s="233"/>
      <c r="N830" s="233"/>
      <c r="O830" s="233"/>
      <c r="S830" s="233"/>
    </row>
    <row r="831" spans="10:19" ht="15.75">
      <c r="J831" s="233"/>
      <c r="M831" s="233"/>
      <c r="N831" s="233"/>
      <c r="O831" s="233"/>
      <c r="S831" s="233"/>
    </row>
    <row r="832" spans="10:19" ht="15.75">
      <c r="J832" s="233"/>
      <c r="M832" s="233"/>
      <c r="N832" s="233"/>
      <c r="O832" s="233"/>
      <c r="S832" s="233"/>
    </row>
    <row r="833" spans="10:19" ht="15.75">
      <c r="J833" s="233"/>
      <c r="M833" s="233"/>
      <c r="N833" s="233"/>
      <c r="O833" s="233"/>
      <c r="S833" s="233"/>
    </row>
    <row r="834" spans="10:19" ht="15.75">
      <c r="J834" s="233"/>
      <c r="M834" s="233"/>
      <c r="N834" s="233"/>
      <c r="O834" s="233"/>
      <c r="S834" s="233"/>
    </row>
    <row r="835" spans="10:19" ht="15.75">
      <c r="J835" s="233"/>
      <c r="M835" s="233"/>
      <c r="N835" s="233"/>
      <c r="O835" s="233"/>
      <c r="S835" s="233"/>
    </row>
    <row r="836" spans="10:19" ht="15.75">
      <c r="J836" s="233"/>
      <c r="M836" s="233"/>
      <c r="N836" s="233"/>
      <c r="O836" s="233"/>
      <c r="S836" s="233"/>
    </row>
    <row r="837" spans="10:19" ht="15.75">
      <c r="J837" s="233"/>
      <c r="M837" s="233"/>
      <c r="N837" s="233"/>
      <c r="O837" s="233"/>
      <c r="S837" s="233"/>
    </row>
    <row r="838" spans="10:19" ht="15.75">
      <c r="J838" s="233"/>
      <c r="M838" s="233"/>
      <c r="N838" s="233"/>
      <c r="O838" s="233"/>
      <c r="S838" s="233"/>
    </row>
    <row r="839" spans="10:19" ht="15.75">
      <c r="J839" s="233"/>
      <c r="M839" s="233"/>
      <c r="N839" s="233"/>
      <c r="O839" s="233"/>
      <c r="S839" s="233"/>
    </row>
    <row r="840" spans="10:19" ht="15.75">
      <c r="J840" s="233"/>
      <c r="M840" s="233"/>
      <c r="N840" s="233"/>
      <c r="O840" s="233"/>
      <c r="S840" s="233"/>
    </row>
    <row r="841" spans="10:19" ht="15.75">
      <c r="J841" s="233"/>
      <c r="M841" s="233"/>
      <c r="N841" s="233"/>
      <c r="O841" s="233"/>
      <c r="S841" s="233"/>
    </row>
    <row r="842" spans="10:19" ht="15.75">
      <c r="J842" s="233"/>
      <c r="M842" s="233"/>
      <c r="N842" s="233"/>
      <c r="O842" s="233"/>
      <c r="S842" s="233"/>
    </row>
    <row r="843" spans="10:19" ht="15.75">
      <c r="J843" s="233"/>
      <c r="M843" s="233"/>
      <c r="N843" s="233"/>
      <c r="O843" s="233"/>
      <c r="S843" s="233"/>
    </row>
    <row r="844" spans="10:19" ht="15.75">
      <c r="J844" s="233"/>
      <c r="M844" s="233"/>
      <c r="N844" s="233"/>
      <c r="O844" s="233"/>
      <c r="S844" s="233"/>
    </row>
    <row r="845" spans="10:19" ht="15.75">
      <c r="J845" s="233"/>
      <c r="M845" s="233"/>
      <c r="N845" s="233"/>
      <c r="O845" s="233"/>
      <c r="S845" s="233"/>
    </row>
    <row r="846" spans="10:19" ht="15.75">
      <c r="J846" s="233"/>
      <c r="M846" s="233"/>
      <c r="N846" s="233"/>
      <c r="O846" s="233"/>
      <c r="S846" s="233"/>
    </row>
    <row r="847" spans="10:19" ht="15.75">
      <c r="J847" s="233"/>
      <c r="M847" s="233"/>
      <c r="N847" s="233"/>
      <c r="O847" s="233"/>
      <c r="S847" s="233"/>
    </row>
    <row r="848" spans="10:19" ht="15.75">
      <c r="J848" s="233"/>
      <c r="M848" s="233"/>
      <c r="N848" s="233"/>
      <c r="O848" s="233"/>
      <c r="S848" s="233"/>
    </row>
    <row r="849" spans="10:19" ht="15.75">
      <c r="J849" s="233"/>
      <c r="M849" s="233"/>
      <c r="N849" s="233"/>
      <c r="O849" s="233"/>
      <c r="S849" s="233"/>
    </row>
    <row r="850" spans="10:19" ht="15.75">
      <c r="J850" s="233"/>
      <c r="M850" s="233"/>
      <c r="N850" s="233"/>
      <c r="O850" s="233"/>
      <c r="S850" s="233"/>
    </row>
    <row r="851" spans="10:19" ht="15.75">
      <c r="J851" s="233"/>
      <c r="M851" s="233"/>
      <c r="N851" s="233"/>
      <c r="O851" s="233"/>
      <c r="S851" s="233"/>
    </row>
    <row r="852" spans="10:19" ht="15.75">
      <c r="J852" s="233"/>
      <c r="M852" s="233"/>
      <c r="N852" s="233"/>
      <c r="O852" s="233"/>
      <c r="S852" s="233"/>
    </row>
    <row r="853" spans="10:19" ht="15.75">
      <c r="J853" s="233"/>
      <c r="M853" s="233"/>
      <c r="N853" s="233"/>
      <c r="O853" s="233"/>
      <c r="S853" s="233"/>
    </row>
    <row r="854" spans="10:19" ht="15.75">
      <c r="J854" s="233"/>
      <c r="M854" s="233"/>
      <c r="N854" s="233"/>
      <c r="O854" s="233"/>
      <c r="S854" s="233"/>
    </row>
    <row r="855" spans="10:19" ht="15.75">
      <c r="J855" s="233"/>
      <c r="M855" s="233"/>
      <c r="N855" s="233"/>
      <c r="O855" s="233"/>
      <c r="S855" s="233"/>
    </row>
    <row r="856" spans="10:19" ht="15.75">
      <c r="J856" s="233"/>
      <c r="M856" s="233"/>
      <c r="N856" s="233"/>
      <c r="O856" s="233"/>
      <c r="S856" s="233"/>
    </row>
    <row r="857" spans="10:19" ht="15.75">
      <c r="J857" s="233"/>
      <c r="M857" s="233"/>
      <c r="N857" s="233"/>
      <c r="O857" s="233"/>
      <c r="S857" s="233"/>
    </row>
    <row r="858" spans="10:19" ht="15.75">
      <c r="J858" s="233"/>
      <c r="M858" s="233"/>
      <c r="N858" s="233"/>
      <c r="O858" s="233"/>
      <c r="S858" s="233"/>
    </row>
    <row r="859" spans="10:19" ht="15.75">
      <c r="J859" s="233"/>
      <c r="M859" s="233"/>
      <c r="N859" s="233"/>
      <c r="O859" s="233"/>
      <c r="S859" s="233"/>
    </row>
    <row r="860" spans="10:19" ht="15.75">
      <c r="J860" s="233"/>
      <c r="M860" s="233"/>
      <c r="N860" s="233"/>
      <c r="O860" s="233"/>
      <c r="S860" s="233"/>
    </row>
    <row r="861" spans="10:19" ht="15.75">
      <c r="J861" s="233"/>
      <c r="M861" s="233"/>
      <c r="N861" s="233"/>
      <c r="O861" s="233"/>
      <c r="S861" s="233"/>
    </row>
    <row r="862" spans="10:19" ht="15.75">
      <c r="J862" s="233"/>
      <c r="M862" s="233"/>
      <c r="N862" s="233"/>
      <c r="O862" s="233"/>
      <c r="S862" s="233"/>
    </row>
    <row r="863" spans="10:19" ht="15.75">
      <c r="J863" s="233"/>
      <c r="M863" s="233"/>
      <c r="N863" s="233"/>
      <c r="O863" s="233"/>
      <c r="S863" s="233"/>
    </row>
    <row r="864" spans="10:19" ht="15.75">
      <c r="J864" s="233"/>
      <c r="M864" s="233"/>
      <c r="N864" s="233"/>
      <c r="O864" s="233"/>
      <c r="S864" s="233"/>
    </row>
    <row r="865" spans="10:19" ht="15.75">
      <c r="J865" s="233"/>
      <c r="M865" s="233"/>
      <c r="N865" s="233"/>
      <c r="O865" s="233"/>
      <c r="S865" s="233"/>
    </row>
    <row r="866" spans="10:19" ht="15.75">
      <c r="J866" s="233"/>
      <c r="M866" s="233"/>
      <c r="N866" s="233"/>
      <c r="O866" s="233"/>
      <c r="S866" s="233"/>
    </row>
    <row r="867" spans="10:19" ht="15.75">
      <c r="J867" s="233"/>
      <c r="M867" s="233"/>
      <c r="N867" s="233"/>
      <c r="O867" s="233"/>
      <c r="S867" s="233"/>
    </row>
    <row r="868" spans="10:19" ht="15.75">
      <c r="J868" s="233"/>
      <c r="M868" s="233"/>
      <c r="N868" s="233"/>
      <c r="O868" s="233"/>
      <c r="S868" s="233"/>
    </row>
    <row r="869" spans="10:19" ht="15.75">
      <c r="J869" s="233"/>
      <c r="M869" s="233"/>
      <c r="N869" s="233"/>
      <c r="O869" s="233"/>
      <c r="S869" s="233"/>
    </row>
    <row r="870" spans="10:19" ht="15.75">
      <c r="J870" s="233"/>
      <c r="M870" s="233"/>
      <c r="N870" s="233"/>
      <c r="O870" s="233"/>
      <c r="S870" s="233"/>
    </row>
    <row r="871" spans="10:19" ht="15.75">
      <c r="J871" s="233"/>
      <c r="M871" s="233"/>
      <c r="N871" s="233"/>
      <c r="O871" s="233"/>
      <c r="S871" s="233"/>
    </row>
    <row r="872" spans="10:19" ht="15.75">
      <c r="J872" s="233"/>
      <c r="M872" s="233"/>
      <c r="N872" s="233"/>
      <c r="O872" s="233"/>
      <c r="S872" s="233"/>
    </row>
    <row r="873" spans="10:19" ht="15.75">
      <c r="J873" s="233"/>
      <c r="M873" s="233"/>
      <c r="N873" s="233"/>
      <c r="O873" s="233"/>
      <c r="S873" s="233"/>
    </row>
    <row r="874" spans="10:19" ht="15.75">
      <c r="J874" s="233"/>
      <c r="M874" s="233"/>
      <c r="N874" s="233"/>
      <c r="O874" s="233"/>
      <c r="S874" s="233"/>
    </row>
    <row r="875" spans="10:19" ht="15.75">
      <c r="J875" s="233"/>
      <c r="M875" s="233"/>
      <c r="N875" s="233"/>
      <c r="O875" s="233"/>
      <c r="S875" s="233"/>
    </row>
    <row r="876" spans="10:19" ht="15.75">
      <c r="J876" s="233"/>
      <c r="M876" s="233"/>
      <c r="N876" s="233"/>
      <c r="O876" s="233"/>
      <c r="S876" s="233"/>
    </row>
    <row r="877" spans="10:19" ht="15.75">
      <c r="J877" s="233"/>
      <c r="M877" s="233"/>
      <c r="N877" s="233"/>
      <c r="O877" s="233"/>
      <c r="S877" s="233"/>
    </row>
    <row r="878" spans="10:19" ht="15.75">
      <c r="J878" s="233"/>
      <c r="M878" s="233"/>
      <c r="N878" s="233"/>
      <c r="O878" s="233"/>
      <c r="S878" s="233"/>
    </row>
    <row r="879" spans="10:19" ht="15.75">
      <c r="J879" s="233"/>
      <c r="M879" s="233"/>
      <c r="N879" s="233"/>
      <c r="O879" s="233"/>
      <c r="S879" s="233"/>
    </row>
    <row r="880" spans="10:19" ht="15.75">
      <c r="J880" s="233"/>
      <c r="M880" s="233"/>
      <c r="N880" s="233"/>
      <c r="O880" s="233"/>
      <c r="S880" s="233"/>
    </row>
    <row r="881" spans="10:19" ht="15.75">
      <c r="J881" s="233"/>
      <c r="M881" s="233"/>
      <c r="N881" s="233"/>
      <c r="O881" s="233"/>
      <c r="S881" s="233"/>
    </row>
    <row r="882" spans="10:19" ht="15.75">
      <c r="J882" s="233"/>
      <c r="M882" s="233"/>
      <c r="N882" s="233"/>
      <c r="O882" s="233"/>
      <c r="S882" s="233"/>
    </row>
    <row r="883" spans="10:19" ht="15.75">
      <c r="J883" s="233"/>
      <c r="M883" s="233"/>
      <c r="N883" s="233"/>
      <c r="O883" s="233"/>
      <c r="S883" s="233"/>
    </row>
    <row r="884" spans="10:19" ht="15.75">
      <c r="J884" s="233"/>
      <c r="M884" s="233"/>
      <c r="N884" s="233"/>
      <c r="O884" s="233"/>
      <c r="S884" s="233"/>
    </row>
    <row r="885" spans="10:19" ht="15.75">
      <c r="J885" s="233"/>
      <c r="M885" s="233"/>
      <c r="N885" s="233"/>
      <c r="O885" s="233"/>
      <c r="S885" s="233"/>
    </row>
    <row r="886" spans="10:19" ht="15.75">
      <c r="J886" s="233"/>
      <c r="M886" s="233"/>
      <c r="N886" s="233"/>
      <c r="O886" s="233"/>
      <c r="S886" s="233"/>
    </row>
    <row r="887" spans="10:19" ht="15.75">
      <c r="J887" s="233"/>
      <c r="M887" s="233"/>
      <c r="N887" s="233"/>
      <c r="O887" s="233"/>
      <c r="S887" s="233"/>
    </row>
    <row r="888" spans="10:19" ht="15.75">
      <c r="J888" s="233"/>
      <c r="M888" s="233"/>
      <c r="N888" s="233"/>
      <c r="O888" s="233"/>
      <c r="S888" s="233"/>
    </row>
    <row r="889" spans="10:19" ht="15.75">
      <c r="J889" s="233"/>
      <c r="M889" s="233"/>
      <c r="N889" s="233"/>
      <c r="O889" s="233"/>
      <c r="S889" s="233"/>
    </row>
    <row r="890" spans="10:19" ht="15.75">
      <c r="J890" s="233"/>
      <c r="M890" s="233"/>
      <c r="N890" s="233"/>
      <c r="O890" s="233"/>
      <c r="S890" s="233"/>
    </row>
    <row r="891" spans="10:19" ht="15.75">
      <c r="J891" s="233"/>
      <c r="M891" s="233"/>
      <c r="N891" s="233"/>
      <c r="O891" s="233"/>
      <c r="S891" s="233"/>
    </row>
    <row r="892" spans="10:19" ht="15.75">
      <c r="J892" s="233"/>
      <c r="M892" s="233"/>
      <c r="N892" s="233"/>
      <c r="O892" s="233"/>
      <c r="S892" s="233"/>
    </row>
    <row r="893" spans="10:19" ht="15.75">
      <c r="J893" s="233"/>
      <c r="M893" s="233"/>
      <c r="N893" s="233"/>
      <c r="O893" s="233"/>
      <c r="S893" s="233"/>
    </row>
    <row r="894" spans="10:19" ht="15.75">
      <c r="J894" s="233"/>
      <c r="M894" s="233"/>
      <c r="N894" s="233"/>
      <c r="O894" s="233"/>
      <c r="S894" s="233"/>
    </row>
    <row r="895" spans="10:19" ht="15.75">
      <c r="J895" s="233"/>
      <c r="M895" s="233"/>
      <c r="N895" s="233"/>
      <c r="O895" s="233"/>
      <c r="S895" s="233"/>
    </row>
    <row r="896" spans="10:19" ht="15.75">
      <c r="J896" s="233"/>
      <c r="M896" s="233"/>
      <c r="N896" s="233"/>
      <c r="O896" s="233"/>
      <c r="S896" s="233"/>
    </row>
    <row r="897" spans="10:19" ht="15.75">
      <c r="J897" s="233"/>
      <c r="M897" s="233"/>
      <c r="N897" s="233"/>
      <c r="O897" s="233"/>
      <c r="S897" s="233"/>
    </row>
    <row r="898" spans="10:19" ht="15.75">
      <c r="J898" s="233"/>
      <c r="M898" s="233"/>
      <c r="N898" s="233"/>
      <c r="O898" s="233"/>
      <c r="S898" s="233"/>
    </row>
    <row r="899" spans="10:19" ht="15.75">
      <c r="J899" s="233"/>
      <c r="M899" s="233"/>
      <c r="N899" s="233"/>
      <c r="O899" s="233"/>
      <c r="S899" s="233"/>
    </row>
    <row r="900" spans="10:19" ht="15.75">
      <c r="J900" s="233"/>
      <c r="M900" s="233"/>
      <c r="N900" s="233"/>
      <c r="O900" s="233"/>
      <c r="S900" s="233"/>
    </row>
    <row r="901" spans="10:19" ht="15.75">
      <c r="J901" s="233"/>
      <c r="M901" s="233"/>
      <c r="N901" s="233"/>
      <c r="O901" s="233"/>
      <c r="S901" s="233"/>
    </row>
    <row r="902" spans="10:19" ht="15.75">
      <c r="J902" s="233"/>
      <c r="M902" s="233"/>
      <c r="N902" s="233"/>
      <c r="O902" s="233"/>
      <c r="S902" s="233"/>
    </row>
    <row r="903" spans="10:19" ht="15.75">
      <c r="J903" s="233"/>
      <c r="M903" s="233"/>
      <c r="N903" s="233"/>
      <c r="O903" s="233"/>
      <c r="S903" s="233"/>
    </row>
    <row r="904" spans="10:19" ht="15.75">
      <c r="J904" s="233"/>
      <c r="M904" s="233"/>
      <c r="N904" s="233"/>
      <c r="O904" s="233"/>
      <c r="S904" s="233"/>
    </row>
    <row r="905" spans="10:19" ht="15.75">
      <c r="J905" s="233"/>
      <c r="M905" s="233"/>
      <c r="N905" s="233"/>
      <c r="O905" s="233"/>
      <c r="S905" s="233"/>
    </row>
    <row r="906" spans="10:19" ht="15.75">
      <c r="J906" s="233"/>
      <c r="M906" s="233"/>
      <c r="N906" s="233"/>
      <c r="O906" s="233"/>
      <c r="S906" s="233"/>
    </row>
    <row r="907" spans="10:19" ht="15.75">
      <c r="J907" s="233"/>
      <c r="M907" s="233"/>
      <c r="N907" s="233"/>
      <c r="O907" s="233"/>
      <c r="S907" s="233"/>
    </row>
    <row r="908" spans="10:19" ht="15.75">
      <c r="J908" s="233"/>
      <c r="M908" s="233"/>
      <c r="N908" s="233"/>
      <c r="O908" s="233"/>
      <c r="S908" s="233"/>
    </row>
    <row r="909" spans="10:19" ht="15.75">
      <c r="J909" s="233"/>
      <c r="M909" s="233"/>
      <c r="N909" s="233"/>
      <c r="O909" s="233"/>
      <c r="S909" s="233"/>
    </row>
    <row r="910" spans="10:19" ht="15.75">
      <c r="J910" s="233"/>
      <c r="M910" s="233"/>
      <c r="N910" s="233"/>
      <c r="O910" s="233"/>
      <c r="S910" s="233"/>
    </row>
    <row r="911" spans="10:19" ht="15.75">
      <c r="J911" s="233"/>
      <c r="M911" s="233"/>
      <c r="N911" s="233"/>
      <c r="O911" s="233"/>
      <c r="S911" s="233"/>
    </row>
    <row r="912" spans="10:19" ht="15.75">
      <c r="J912" s="233"/>
      <c r="M912" s="233"/>
      <c r="N912" s="233"/>
      <c r="O912" s="233"/>
      <c r="S912" s="233"/>
    </row>
    <row r="913" spans="10:19" ht="15.75">
      <c r="J913" s="233"/>
      <c r="M913" s="233"/>
      <c r="N913" s="233"/>
      <c r="O913" s="233"/>
      <c r="S913" s="233"/>
    </row>
    <row r="914" spans="10:19" ht="15.75">
      <c r="J914" s="233"/>
      <c r="M914" s="233"/>
      <c r="N914" s="233"/>
      <c r="O914" s="233"/>
      <c r="S914" s="233"/>
    </row>
    <row r="915" spans="10:19" ht="15.75">
      <c r="J915" s="233"/>
      <c r="M915" s="233"/>
      <c r="N915" s="233"/>
      <c r="O915" s="233"/>
      <c r="S915" s="233"/>
    </row>
    <row r="916" spans="10:19" ht="15.75">
      <c r="J916" s="233"/>
      <c r="M916" s="233"/>
      <c r="N916" s="233"/>
      <c r="O916" s="233"/>
      <c r="S916" s="233"/>
    </row>
    <row r="917" spans="10:19" ht="15.75">
      <c r="J917" s="233"/>
      <c r="M917" s="233"/>
      <c r="N917" s="233"/>
      <c r="O917" s="233"/>
      <c r="S917" s="233"/>
    </row>
    <row r="918" spans="10:19" ht="15.75">
      <c r="J918" s="233"/>
      <c r="M918" s="233"/>
      <c r="N918" s="233"/>
      <c r="O918" s="233"/>
      <c r="S918" s="233"/>
    </row>
    <row r="919" spans="10:19" ht="15.75">
      <c r="J919" s="233"/>
      <c r="M919" s="233"/>
      <c r="N919" s="233"/>
      <c r="O919" s="233"/>
      <c r="S919" s="233"/>
    </row>
    <row r="920" spans="10:19" ht="15.75">
      <c r="J920" s="233"/>
      <c r="M920" s="233"/>
      <c r="N920" s="233"/>
      <c r="O920" s="233"/>
      <c r="S920" s="233"/>
    </row>
    <row r="921" spans="10:19" ht="15.75">
      <c r="J921" s="233"/>
      <c r="M921" s="233"/>
      <c r="N921" s="233"/>
      <c r="O921" s="233"/>
      <c r="S921" s="233"/>
    </row>
    <row r="922" spans="10:19" ht="15.75">
      <c r="J922" s="233"/>
      <c r="M922" s="233"/>
      <c r="N922" s="233"/>
      <c r="O922" s="233"/>
      <c r="S922" s="233"/>
    </row>
    <row r="923" spans="10:19" ht="15.75">
      <c r="J923" s="233"/>
      <c r="M923" s="233"/>
      <c r="N923" s="233"/>
      <c r="O923" s="233"/>
      <c r="S923" s="233"/>
    </row>
    <row r="924" spans="10:19" ht="15.75">
      <c r="J924" s="233"/>
      <c r="M924" s="233"/>
      <c r="N924" s="233"/>
      <c r="O924" s="233"/>
      <c r="S924" s="233"/>
    </row>
    <row r="925" spans="10:19" ht="15.75">
      <c r="J925" s="233"/>
      <c r="M925" s="233"/>
      <c r="N925" s="233"/>
      <c r="O925" s="233"/>
      <c r="S925" s="233"/>
    </row>
    <row r="926" spans="10:19" ht="15.75">
      <c r="J926" s="233"/>
      <c r="M926" s="233"/>
      <c r="N926" s="233"/>
      <c r="O926" s="233"/>
      <c r="S926" s="233"/>
    </row>
    <row r="927" spans="10:19" ht="15.75">
      <c r="J927" s="233"/>
      <c r="M927" s="233"/>
      <c r="N927" s="233"/>
      <c r="O927" s="233"/>
      <c r="S927" s="233"/>
    </row>
    <row r="928" spans="10:19" ht="15.75">
      <c r="J928" s="233"/>
      <c r="M928" s="233"/>
      <c r="N928" s="233"/>
      <c r="O928" s="233"/>
      <c r="S928" s="233"/>
    </row>
    <row r="929" spans="10:19" ht="15.75">
      <c r="J929" s="233"/>
      <c r="M929" s="233"/>
      <c r="N929" s="233"/>
      <c r="O929" s="233"/>
      <c r="S929" s="233"/>
    </row>
    <row r="930" spans="10:19" ht="15.75">
      <c r="J930" s="233"/>
      <c r="M930" s="233"/>
      <c r="N930" s="233"/>
      <c r="O930" s="233"/>
      <c r="S930" s="233"/>
    </row>
    <row r="931" spans="10:19" ht="15.75">
      <c r="J931" s="233"/>
      <c r="M931" s="233"/>
      <c r="N931" s="233"/>
      <c r="O931" s="233"/>
      <c r="S931" s="233"/>
    </row>
    <row r="932" spans="10:19" ht="15.75">
      <c r="J932" s="233"/>
      <c r="M932" s="233"/>
      <c r="N932" s="233"/>
      <c r="O932" s="233"/>
      <c r="S932" s="233"/>
    </row>
    <row r="933" spans="10:19" ht="15.75">
      <c r="J933" s="233"/>
      <c r="M933" s="233"/>
      <c r="N933" s="233"/>
      <c r="O933" s="233"/>
      <c r="S933" s="233"/>
    </row>
    <row r="934" spans="10:19" ht="15.75">
      <c r="J934" s="233"/>
      <c r="M934" s="233"/>
      <c r="N934" s="233"/>
      <c r="O934" s="233"/>
      <c r="S934" s="233"/>
    </row>
    <row r="935" spans="10:19" ht="15.75">
      <c r="J935" s="233"/>
      <c r="M935" s="233"/>
      <c r="N935" s="233"/>
      <c r="O935" s="233"/>
      <c r="S935" s="233"/>
    </row>
    <row r="936" spans="10:19" ht="15.75">
      <c r="J936" s="233"/>
      <c r="M936" s="233"/>
      <c r="N936" s="233"/>
      <c r="O936" s="233"/>
      <c r="S936" s="233"/>
    </row>
    <row r="937" spans="10:19" ht="15.75">
      <c r="J937" s="233"/>
      <c r="M937" s="233"/>
      <c r="N937" s="233"/>
      <c r="O937" s="233"/>
      <c r="S937" s="233"/>
    </row>
    <row r="938" spans="10:19" ht="15.75">
      <c r="J938" s="233"/>
      <c r="M938" s="233"/>
      <c r="N938" s="233"/>
      <c r="O938" s="233"/>
      <c r="S938" s="233"/>
    </row>
    <row r="939" spans="10:19" ht="15.75">
      <c r="J939" s="233"/>
      <c r="M939" s="233"/>
      <c r="N939" s="233"/>
      <c r="O939" s="233"/>
      <c r="S939" s="233"/>
    </row>
    <row r="940" spans="10:19" ht="15.75">
      <c r="J940" s="233"/>
      <c r="M940" s="233"/>
      <c r="N940" s="233"/>
      <c r="O940" s="233"/>
      <c r="S940" s="233"/>
    </row>
    <row r="941" spans="10:19" ht="15.75">
      <c r="J941" s="233"/>
      <c r="M941" s="233"/>
      <c r="N941" s="233"/>
      <c r="O941" s="233"/>
      <c r="S941" s="233"/>
    </row>
    <row r="942" spans="10:19" ht="15.75">
      <c r="J942" s="233"/>
      <c r="M942" s="233"/>
      <c r="N942" s="233"/>
      <c r="O942" s="233"/>
      <c r="S942" s="233"/>
    </row>
    <row r="943" spans="10:19" ht="15.75">
      <c r="J943" s="233"/>
      <c r="M943" s="233"/>
      <c r="N943" s="233"/>
      <c r="O943" s="233"/>
      <c r="S943" s="233"/>
    </row>
    <row r="944" spans="10:19" ht="15.75">
      <c r="J944" s="233"/>
      <c r="M944" s="233"/>
      <c r="N944" s="233"/>
      <c r="O944" s="233"/>
      <c r="S944" s="233"/>
    </row>
    <row r="945" spans="10:19" ht="15.75">
      <c r="J945" s="233"/>
      <c r="M945" s="233"/>
      <c r="N945" s="233"/>
      <c r="O945" s="233"/>
      <c r="S945" s="233"/>
    </row>
    <row r="946" spans="10:19" ht="15.75">
      <c r="J946" s="233"/>
      <c r="M946" s="233"/>
      <c r="N946" s="233"/>
      <c r="O946" s="233"/>
      <c r="S946" s="233"/>
    </row>
    <row r="947" spans="10:19" ht="15.75">
      <c r="J947" s="233"/>
      <c r="M947" s="233"/>
      <c r="N947" s="233"/>
      <c r="O947" s="233"/>
      <c r="S947" s="233"/>
    </row>
    <row r="948" spans="10:19" ht="15.75">
      <c r="J948" s="233"/>
      <c r="M948" s="233"/>
      <c r="N948" s="233"/>
      <c r="O948" s="233"/>
      <c r="S948" s="233"/>
    </row>
    <row r="949" spans="10:19" ht="15.75">
      <c r="J949" s="233"/>
      <c r="M949" s="233"/>
      <c r="N949" s="233"/>
      <c r="O949" s="233"/>
      <c r="S949" s="233"/>
    </row>
    <row r="950" spans="10:19" ht="15.75">
      <c r="J950" s="233"/>
      <c r="M950" s="233"/>
      <c r="N950" s="233"/>
      <c r="O950" s="233"/>
      <c r="S950" s="233"/>
    </row>
    <row r="951" spans="10:19" ht="15.75">
      <c r="J951" s="233"/>
      <c r="M951" s="233"/>
      <c r="N951" s="233"/>
      <c r="O951" s="233"/>
      <c r="S951" s="233"/>
    </row>
    <row r="952" spans="10:19" ht="15.75">
      <c r="J952" s="233"/>
      <c r="M952" s="233"/>
      <c r="N952" s="233"/>
      <c r="O952" s="233"/>
      <c r="S952" s="233"/>
    </row>
    <row r="953" spans="10:19" ht="15.75">
      <c r="J953" s="233"/>
      <c r="M953" s="233"/>
      <c r="N953" s="233"/>
      <c r="O953" s="233"/>
      <c r="S953" s="233"/>
    </row>
    <row r="954" spans="10:19" ht="15.75">
      <c r="J954" s="233"/>
      <c r="M954" s="233"/>
      <c r="N954" s="233"/>
      <c r="O954" s="233"/>
      <c r="S954" s="233"/>
    </row>
    <row r="955" spans="10:19" ht="15.75">
      <c r="J955" s="233"/>
      <c r="M955" s="233"/>
      <c r="N955" s="233"/>
      <c r="O955" s="233"/>
      <c r="S955" s="233"/>
    </row>
    <row r="956" spans="10:19" ht="15.75">
      <c r="J956" s="233"/>
      <c r="M956" s="233"/>
      <c r="N956" s="233"/>
      <c r="O956" s="233"/>
      <c r="S956" s="233"/>
    </row>
    <row r="957" spans="10:19" ht="15.75">
      <c r="J957" s="233"/>
      <c r="M957" s="233"/>
      <c r="N957" s="233"/>
      <c r="O957" s="233"/>
      <c r="S957" s="233"/>
    </row>
    <row r="958" spans="10:19" ht="15.75">
      <c r="J958" s="233"/>
      <c r="M958" s="233"/>
      <c r="N958" s="233"/>
      <c r="O958" s="233"/>
      <c r="S958" s="233"/>
    </row>
    <row r="959" spans="10:19" ht="15.75">
      <c r="J959" s="233"/>
      <c r="M959" s="233"/>
      <c r="N959" s="233"/>
      <c r="O959" s="233"/>
      <c r="S959" s="233"/>
    </row>
    <row r="960" spans="10:19" ht="15.75">
      <c r="J960" s="233"/>
      <c r="M960" s="233"/>
      <c r="N960" s="233"/>
      <c r="O960" s="233"/>
      <c r="S960" s="233"/>
    </row>
    <row r="961" spans="10:19" ht="15.75">
      <c r="J961" s="233"/>
      <c r="M961" s="233"/>
      <c r="N961" s="233"/>
      <c r="O961" s="233"/>
      <c r="S961" s="233"/>
    </row>
    <row r="962" spans="10:19" ht="15.75">
      <c r="J962" s="233"/>
      <c r="M962" s="233"/>
      <c r="N962" s="233"/>
      <c r="O962" s="233"/>
      <c r="S962" s="233"/>
    </row>
  </sheetData>
  <sheetProtection/>
  <mergeCells count="3">
    <mergeCell ref="A89:J90"/>
    <mergeCell ref="A85:J87"/>
    <mergeCell ref="A93:J95"/>
  </mergeCells>
  <printOptions/>
  <pageMargins left="0.44" right="0.25" top="0.51" bottom="0.53" header="0.5" footer="0.5"/>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tabColor indexed="26"/>
    <pageSetUpPr fitToPage="1"/>
  </sheetPr>
  <dimension ref="A1:J976"/>
  <sheetViews>
    <sheetView showGridLines="0" view="pageBreakPreview" zoomScale="85" zoomScaleNormal="75" zoomScaleSheetLayoutView="85" workbookViewId="0" topLeftCell="A1">
      <pane xSplit="2" ySplit="8" topLeftCell="D36" activePane="bottomRight" state="frozen"/>
      <selection pane="topLeft" activeCell="A5" sqref="A5"/>
      <selection pane="topRight" activeCell="A5" sqref="A5"/>
      <selection pane="bottomLeft" activeCell="A5" sqref="A5"/>
      <selection pane="bottomRight" activeCell="H58" sqref="H58"/>
    </sheetView>
  </sheetViews>
  <sheetFormatPr defaultColWidth="8.8515625" defaultRowHeight="12.75"/>
  <cols>
    <col min="1" max="1" width="50.57421875" style="1" customWidth="1"/>
    <col min="2" max="2" width="11.8515625" style="1" customWidth="1"/>
    <col min="3" max="3" width="11.140625" style="1" customWidth="1"/>
    <col min="4" max="4" width="3.57421875" style="1" customWidth="1"/>
    <col min="5" max="5" width="9.7109375" style="1" customWidth="1"/>
    <col min="6" max="6" width="13.421875" style="9" bestFit="1" customWidth="1"/>
    <col min="7" max="7" width="3.7109375" style="1" customWidth="1"/>
    <col min="8" max="8" width="23.421875" style="274" bestFit="1" customWidth="1"/>
    <col min="9" max="9" width="7.140625" style="1" customWidth="1"/>
    <col min="10" max="10" width="24.00390625" style="1" bestFit="1" customWidth="1"/>
    <col min="11" max="16384" width="8.8515625" style="1" customWidth="1"/>
  </cols>
  <sheetData>
    <row r="1" ht="19.5" customHeight="1">
      <c r="A1" s="16" t="s">
        <v>0</v>
      </c>
    </row>
    <row r="2" ht="19.5" customHeight="1">
      <c r="A2" s="16" t="s">
        <v>203</v>
      </c>
    </row>
    <row r="3" ht="19.5" customHeight="1">
      <c r="A3" s="27"/>
    </row>
    <row r="4" ht="15.75">
      <c r="A4" s="27" t="s">
        <v>103</v>
      </c>
    </row>
    <row r="5" spans="1:10" ht="15.75">
      <c r="A5" s="167"/>
      <c r="H5" s="275"/>
      <c r="J5" s="66"/>
    </row>
    <row r="6" spans="6:10" ht="15.75">
      <c r="F6" s="25"/>
      <c r="H6" s="95" t="s">
        <v>74</v>
      </c>
      <c r="J6" s="45" t="s">
        <v>74</v>
      </c>
    </row>
    <row r="7" spans="6:10" ht="15.75">
      <c r="F7" s="25"/>
      <c r="H7" s="276">
        <v>40908</v>
      </c>
      <c r="I7" s="26"/>
      <c r="J7" s="173">
        <v>40543</v>
      </c>
    </row>
    <row r="8" spans="6:10" ht="15.75">
      <c r="F8" s="25"/>
      <c r="H8" s="277" t="s">
        <v>8</v>
      </c>
      <c r="J8" s="176" t="s">
        <v>8</v>
      </c>
    </row>
    <row r="9" spans="1:10" ht="15.75">
      <c r="A9" s="27" t="s">
        <v>110</v>
      </c>
      <c r="H9" s="278"/>
      <c r="J9" s="9"/>
    </row>
    <row r="10" spans="1:10" ht="15.75">
      <c r="A10" s="1" t="s">
        <v>111</v>
      </c>
      <c r="B10" s="181"/>
      <c r="C10" s="182"/>
      <c r="D10" s="183"/>
      <c r="E10" s="184"/>
      <c r="F10" s="185"/>
      <c r="H10" s="265"/>
      <c r="I10" s="27"/>
      <c r="J10" s="37"/>
    </row>
    <row r="11" spans="1:10" ht="15.75">
      <c r="A11" s="189" t="s">
        <v>112</v>
      </c>
      <c r="B11" s="181"/>
      <c r="C11" s="182"/>
      <c r="D11" s="183"/>
      <c r="E11" s="184"/>
      <c r="F11" s="185"/>
      <c r="H11" s="265">
        <v>18741185</v>
      </c>
      <c r="I11" s="27"/>
      <c r="J11" s="186">
        <v>9625005</v>
      </c>
    </row>
    <row r="12" spans="1:10" ht="15.75">
      <c r="A12" s="189" t="s">
        <v>113</v>
      </c>
      <c r="B12" s="181"/>
      <c r="C12" s="182"/>
      <c r="D12" s="183"/>
      <c r="E12" s="184"/>
      <c r="F12" s="185"/>
      <c r="H12" s="265">
        <v>41751</v>
      </c>
      <c r="I12" s="27"/>
      <c r="J12" s="186">
        <v>-165202</v>
      </c>
    </row>
    <row r="13" spans="1:10" ht="15.75">
      <c r="A13" s="138"/>
      <c r="B13" s="181"/>
      <c r="C13" s="182"/>
      <c r="D13" s="183"/>
      <c r="E13" s="184"/>
      <c r="F13" s="185"/>
      <c r="H13" s="265"/>
      <c r="I13" s="27"/>
      <c r="J13" s="37"/>
    </row>
    <row r="14" spans="1:10" ht="15.75">
      <c r="A14" s="138" t="s">
        <v>114</v>
      </c>
      <c r="B14" s="181"/>
      <c r="C14" s="181"/>
      <c r="D14" s="181"/>
      <c r="E14" s="181"/>
      <c r="F14" s="181"/>
      <c r="H14" s="265"/>
      <c r="I14" s="27"/>
      <c r="J14" s="37"/>
    </row>
    <row r="15" spans="1:10" ht="15.75">
      <c r="A15" s="138" t="s">
        <v>52</v>
      </c>
      <c r="B15" s="181"/>
      <c r="C15" s="182"/>
      <c r="D15" s="183"/>
      <c r="E15" s="184"/>
      <c r="H15" s="266">
        <v>148511</v>
      </c>
      <c r="I15" s="27"/>
      <c r="J15" s="186">
        <v>-193076</v>
      </c>
    </row>
    <row r="16" spans="1:10" ht="15.75">
      <c r="A16" s="138" t="s">
        <v>115</v>
      </c>
      <c r="B16" s="181"/>
      <c r="C16" s="182"/>
      <c r="D16" s="183"/>
      <c r="E16" s="184"/>
      <c r="H16" s="266">
        <v>0</v>
      </c>
      <c r="I16" s="27"/>
      <c r="J16" s="186">
        <v>-1150655</v>
      </c>
    </row>
    <row r="17" spans="1:10" ht="15.75">
      <c r="A17" s="138" t="s">
        <v>116</v>
      </c>
      <c r="B17" s="181"/>
      <c r="C17" s="182"/>
      <c r="D17" s="183"/>
      <c r="E17" s="184"/>
      <c r="H17" s="266">
        <v>-60000</v>
      </c>
      <c r="I17" s="27"/>
      <c r="J17" s="186">
        <v>0</v>
      </c>
    </row>
    <row r="18" spans="1:10" ht="15.75" customHeight="1">
      <c r="A18" s="181" t="s">
        <v>199</v>
      </c>
      <c r="B18" s="181"/>
      <c r="C18" s="195"/>
      <c r="D18" s="181"/>
      <c r="E18" s="181"/>
      <c r="F18" s="181"/>
      <c r="H18" s="265"/>
      <c r="I18" s="27"/>
      <c r="J18" s="186"/>
    </row>
    <row r="19" spans="1:10" ht="15.75">
      <c r="A19" s="19" t="s">
        <v>117</v>
      </c>
      <c r="B19" s="181"/>
      <c r="C19" s="181"/>
      <c r="D19" s="181"/>
      <c r="E19" s="181"/>
      <c r="H19" s="266">
        <v>0</v>
      </c>
      <c r="J19" s="186">
        <v>-80000</v>
      </c>
    </row>
    <row r="20" spans="1:10" ht="15.75">
      <c r="A20" s="181" t="s">
        <v>118</v>
      </c>
      <c r="B20" s="181"/>
      <c r="C20" s="181"/>
      <c r="D20" s="181"/>
      <c r="E20" s="181"/>
      <c r="H20" s="266">
        <v>0</v>
      </c>
      <c r="I20" s="196"/>
      <c r="J20" s="46">
        <v>-43224</v>
      </c>
    </row>
    <row r="21" spans="1:10" ht="15.75">
      <c r="A21" s="181" t="s">
        <v>119</v>
      </c>
      <c r="B21" s="181"/>
      <c r="C21" s="181"/>
      <c r="D21" s="181"/>
      <c r="E21" s="181"/>
      <c r="H21" s="266">
        <v>-1013586</v>
      </c>
      <c r="J21" s="186">
        <v>-291034911</v>
      </c>
    </row>
    <row r="22" spans="1:10" ht="15.75" hidden="1">
      <c r="A22" s="181" t="s">
        <v>120</v>
      </c>
      <c r="B22" s="181"/>
      <c r="C22" s="181"/>
      <c r="D22" s="181"/>
      <c r="E22" s="181"/>
      <c r="H22" s="266">
        <v>0</v>
      </c>
      <c r="J22" s="186">
        <v>0</v>
      </c>
    </row>
    <row r="23" spans="1:10" ht="15.75" hidden="1">
      <c r="A23" s="1" t="s">
        <v>130</v>
      </c>
      <c r="B23" s="181"/>
      <c r="C23" s="181"/>
      <c r="D23" s="181"/>
      <c r="E23" s="181"/>
      <c r="H23" s="266">
        <v>0</v>
      </c>
      <c r="J23" s="186">
        <v>0</v>
      </c>
    </row>
    <row r="24" spans="1:10" ht="15.75">
      <c r="A24" s="138" t="s">
        <v>121</v>
      </c>
      <c r="B24" s="181"/>
      <c r="C24" s="182"/>
      <c r="D24" s="183"/>
      <c r="E24" s="184"/>
      <c r="H24" s="266">
        <v>-82618</v>
      </c>
      <c r="I24" s="27"/>
      <c r="J24" s="186">
        <v>-108772</v>
      </c>
    </row>
    <row r="25" spans="1:6" ht="15.75">
      <c r="A25" s="138" t="s">
        <v>122</v>
      </c>
      <c r="B25" s="197"/>
      <c r="C25" s="182"/>
      <c r="D25" s="183"/>
      <c r="E25" s="184"/>
      <c r="F25" s="186"/>
    </row>
    <row r="26" spans="1:10" ht="15.75">
      <c r="A26" s="138" t="s">
        <v>123</v>
      </c>
      <c r="B26" s="197"/>
      <c r="C26" s="182"/>
      <c r="D26" s="183"/>
      <c r="E26" s="184"/>
      <c r="F26" s="186"/>
      <c r="H26" s="266">
        <v>0</v>
      </c>
      <c r="I26" s="37"/>
      <c r="J26" s="37">
        <v>2818071</v>
      </c>
    </row>
    <row r="27" spans="1:10" ht="15.75" hidden="1">
      <c r="A27" s="138" t="s">
        <v>124</v>
      </c>
      <c r="B27" s="197"/>
      <c r="C27" s="182"/>
      <c r="D27" s="183"/>
      <c r="E27" s="184"/>
      <c r="F27" s="186"/>
      <c r="H27" s="265">
        <v>0</v>
      </c>
      <c r="J27" s="186">
        <v>0</v>
      </c>
    </row>
    <row r="28" spans="1:10" ht="15.75" hidden="1">
      <c r="A28" s="138" t="s">
        <v>125</v>
      </c>
      <c r="B28" s="181"/>
      <c r="C28" s="181"/>
      <c r="D28" s="181"/>
      <c r="E28" s="181"/>
      <c r="F28" s="186"/>
      <c r="H28" s="265">
        <v>0</v>
      </c>
      <c r="I28" s="196"/>
      <c r="J28" s="186">
        <v>0</v>
      </c>
    </row>
    <row r="29" spans="1:10" ht="15.75">
      <c r="A29" s="138" t="s">
        <v>126</v>
      </c>
      <c r="B29" s="181"/>
      <c r="C29" s="181"/>
      <c r="D29" s="199"/>
      <c r="E29" s="199"/>
      <c r="H29" s="266">
        <v>901443</v>
      </c>
      <c r="J29" s="37">
        <v>2466858</v>
      </c>
    </row>
    <row r="30" spans="1:10" ht="15.75">
      <c r="A30" s="138" t="s">
        <v>127</v>
      </c>
      <c r="B30" s="197"/>
      <c r="C30" s="182"/>
      <c r="D30" s="200"/>
      <c r="E30" s="163"/>
      <c r="H30" s="266">
        <v>10612898</v>
      </c>
      <c r="I30" s="196"/>
      <c r="J30" s="186">
        <v>5337973</v>
      </c>
    </row>
    <row r="31" spans="1:10" ht="15.75" hidden="1">
      <c r="A31" s="1" t="s">
        <v>191</v>
      </c>
      <c r="B31" s="197"/>
      <c r="C31" s="182"/>
      <c r="D31" s="200"/>
      <c r="E31" s="163"/>
      <c r="H31" s="266">
        <v>0</v>
      </c>
      <c r="I31" s="196"/>
      <c r="J31" s="186">
        <v>0</v>
      </c>
    </row>
    <row r="32" spans="1:10" ht="15.75">
      <c r="A32" s="181" t="s">
        <v>128</v>
      </c>
      <c r="B32" s="31"/>
      <c r="C32" s="201"/>
      <c r="D32" s="31"/>
      <c r="E32" s="31"/>
      <c r="H32" s="46">
        <v>709610</v>
      </c>
      <c r="I32" s="31"/>
      <c r="J32" s="186">
        <v>920952</v>
      </c>
    </row>
    <row r="33" spans="1:5" ht="15.75">
      <c r="A33" s="1" t="s">
        <v>129</v>
      </c>
      <c r="B33" s="181"/>
      <c r="C33" s="181"/>
      <c r="D33" s="181"/>
      <c r="E33" s="181"/>
    </row>
    <row r="34" spans="1:10" ht="15.75">
      <c r="A34" s="1" t="s">
        <v>130</v>
      </c>
      <c r="B34" s="181"/>
      <c r="C34" s="181"/>
      <c r="D34" s="181"/>
      <c r="E34" s="181"/>
      <c r="H34" s="266">
        <v>0</v>
      </c>
      <c r="I34" s="27"/>
      <c r="J34" s="37">
        <v>155000</v>
      </c>
    </row>
    <row r="35" spans="1:10" ht="15.75" hidden="1">
      <c r="A35" s="1" t="s">
        <v>131</v>
      </c>
      <c r="B35" s="181"/>
      <c r="C35" s="181"/>
      <c r="D35" s="181"/>
      <c r="E35" s="181"/>
      <c r="H35" s="265">
        <v>0</v>
      </c>
      <c r="I35" s="196"/>
      <c r="J35" s="186">
        <v>0</v>
      </c>
    </row>
    <row r="36" spans="1:10" ht="15.75">
      <c r="A36" s="138" t="s">
        <v>132</v>
      </c>
      <c r="F36" s="1"/>
      <c r="H36" s="266">
        <v>95844</v>
      </c>
      <c r="I36" s="31"/>
      <c r="J36" s="186">
        <v>95841</v>
      </c>
    </row>
    <row r="37" spans="1:10" ht="15.75">
      <c r="A37" s="181" t="s">
        <v>133</v>
      </c>
      <c r="F37" s="1"/>
      <c r="H37" s="266">
        <v>0</v>
      </c>
      <c r="I37" s="31"/>
      <c r="J37" s="186">
        <v>5270580</v>
      </c>
    </row>
    <row r="38" spans="1:10" ht="15.75">
      <c r="A38" s="181" t="s">
        <v>134</v>
      </c>
      <c r="B38" s="197"/>
      <c r="C38" s="182"/>
      <c r="D38" s="183"/>
      <c r="E38" s="184"/>
      <c r="F38" s="186"/>
      <c r="H38" s="266"/>
      <c r="I38" s="27"/>
      <c r="J38" s="37"/>
    </row>
    <row r="39" spans="1:10" ht="15.75">
      <c r="A39" s="181" t="s">
        <v>135</v>
      </c>
      <c r="B39" s="197"/>
      <c r="C39" s="182"/>
      <c r="D39" s="183"/>
      <c r="E39" s="184"/>
      <c r="F39" s="186"/>
      <c r="H39" s="266">
        <v>4719</v>
      </c>
      <c r="I39" s="27"/>
      <c r="J39" s="37">
        <v>269978155</v>
      </c>
    </row>
    <row r="40" spans="1:10" ht="15.75">
      <c r="A40" s="181" t="s">
        <v>136</v>
      </c>
      <c r="B40" s="197"/>
      <c r="C40" s="182"/>
      <c r="D40" s="200"/>
      <c r="E40" s="163"/>
      <c r="H40" s="266">
        <v>2497</v>
      </c>
      <c r="I40" s="196"/>
      <c r="J40" s="37">
        <v>28</v>
      </c>
    </row>
    <row r="41" spans="1:10" ht="15.75" hidden="1">
      <c r="A41" s="181" t="s">
        <v>137</v>
      </c>
      <c r="B41" s="197"/>
      <c r="C41" s="182"/>
      <c r="D41" s="200"/>
      <c r="E41" s="163"/>
      <c r="H41" s="266">
        <v>0</v>
      </c>
      <c r="I41" s="196"/>
      <c r="J41" s="37">
        <v>0</v>
      </c>
    </row>
    <row r="42" spans="1:10" ht="15.75" hidden="1">
      <c r="A42" s="181" t="s">
        <v>138</v>
      </c>
      <c r="B42" s="197"/>
      <c r="C42" s="182"/>
      <c r="D42" s="200"/>
      <c r="E42" s="163"/>
      <c r="H42" s="266">
        <v>0</v>
      </c>
      <c r="I42" s="196"/>
      <c r="J42" s="37">
        <v>0</v>
      </c>
    </row>
    <row r="43" spans="1:10" ht="15.75">
      <c r="A43" s="138" t="s">
        <v>139</v>
      </c>
      <c r="B43" s="181"/>
      <c r="C43" s="184"/>
      <c r="D43" s="183"/>
      <c r="E43" s="184"/>
      <c r="F43" s="1"/>
      <c r="H43" s="279">
        <v>0</v>
      </c>
      <c r="I43" s="196"/>
      <c r="J43" s="42">
        <v>18271</v>
      </c>
    </row>
    <row r="44" spans="1:10" ht="15.75">
      <c r="A44" s="138"/>
      <c r="B44" s="181"/>
      <c r="C44" s="184"/>
      <c r="D44" s="183"/>
      <c r="E44" s="184"/>
      <c r="F44" s="185"/>
      <c r="H44" s="265"/>
      <c r="I44" s="196"/>
      <c r="J44" s="186"/>
    </row>
    <row r="45" spans="1:10" ht="15.75" customHeight="1">
      <c r="A45" s="1" t="s">
        <v>140</v>
      </c>
      <c r="F45" s="29"/>
      <c r="H45" s="265">
        <v>30102254</v>
      </c>
      <c r="J45" s="186">
        <v>3910894</v>
      </c>
    </row>
    <row r="46" spans="1:10" ht="15.75">
      <c r="A46" s="138" t="s">
        <v>141</v>
      </c>
      <c r="F46" s="29"/>
      <c r="H46" s="265"/>
      <c r="J46" s="186"/>
    </row>
    <row r="47" spans="1:10" ht="15.75">
      <c r="A47" s="138" t="s">
        <v>142</v>
      </c>
      <c r="F47" s="29"/>
      <c r="H47" s="265">
        <v>-2244892</v>
      </c>
      <c r="J47" s="186">
        <v>-11982860</v>
      </c>
    </row>
    <row r="48" spans="1:10" ht="15.75">
      <c r="A48" s="181" t="s">
        <v>143</v>
      </c>
      <c r="F48" s="29"/>
      <c r="H48" s="265">
        <v>-81924</v>
      </c>
      <c r="J48" s="186">
        <v>1925322</v>
      </c>
    </row>
    <row r="49" spans="1:10" ht="15.75">
      <c r="A49" s="181" t="s">
        <v>144</v>
      </c>
      <c r="F49" s="29"/>
      <c r="H49" s="265">
        <v>1747646</v>
      </c>
      <c r="J49" s="186">
        <v>-7928249</v>
      </c>
    </row>
    <row r="50" spans="1:10" ht="15.75">
      <c r="A50" s="181" t="s">
        <v>145</v>
      </c>
      <c r="F50" s="29"/>
      <c r="H50" s="265">
        <v>-2341868</v>
      </c>
      <c r="I50" s="31"/>
      <c r="J50" s="186">
        <v>-264285816</v>
      </c>
    </row>
    <row r="51" spans="1:10" ht="15.75">
      <c r="A51" s="199" t="s">
        <v>146</v>
      </c>
      <c r="B51" s="206"/>
      <c r="C51" s="206"/>
      <c r="D51" s="206"/>
      <c r="E51" s="206"/>
      <c r="F51" s="206"/>
      <c r="G51" s="206"/>
      <c r="H51" s="280"/>
      <c r="I51" s="31"/>
      <c r="J51" s="207"/>
    </row>
    <row r="52" spans="1:10" ht="15.75" customHeight="1">
      <c r="A52" s="181" t="s">
        <v>147</v>
      </c>
      <c r="F52" s="1"/>
      <c r="H52" s="281"/>
      <c r="I52" s="31"/>
      <c r="J52" s="209"/>
    </row>
    <row r="53" spans="1:10" ht="15.75">
      <c r="A53" s="181" t="s">
        <v>148</v>
      </c>
      <c r="B53" s="210"/>
      <c r="C53" s="210"/>
      <c r="D53" s="210"/>
      <c r="E53" s="210"/>
      <c r="F53" s="210"/>
      <c r="G53" s="210"/>
      <c r="H53" s="282">
        <v>-10964078</v>
      </c>
      <c r="I53" s="210"/>
      <c r="J53" s="209">
        <v>274343432</v>
      </c>
    </row>
    <row r="54" spans="1:10" ht="15.75">
      <c r="A54" s="181" t="s">
        <v>133</v>
      </c>
      <c r="B54" s="210"/>
      <c r="C54" s="210"/>
      <c r="D54" s="210"/>
      <c r="E54" s="210"/>
      <c r="F54" s="210"/>
      <c r="G54" s="210"/>
      <c r="H54" s="283">
        <v>-4275151</v>
      </c>
      <c r="I54" s="210"/>
      <c r="J54" s="211">
        <v>-858313</v>
      </c>
    </row>
    <row r="55" spans="1:10" ht="15.75">
      <c r="A55" s="181"/>
      <c r="J55" s="213"/>
    </row>
    <row r="56" spans="1:10" ht="15.75">
      <c r="A56" s="181"/>
      <c r="H56" s="284">
        <v>11941987</v>
      </c>
      <c r="I56" s="31"/>
      <c r="J56" s="213">
        <v>-4875590</v>
      </c>
    </row>
    <row r="57" spans="1:10" ht="15.75">
      <c r="A57" s="1" t="s">
        <v>149</v>
      </c>
      <c r="H57" s="266">
        <v>-226506</v>
      </c>
      <c r="J57" s="209">
        <v>-153906</v>
      </c>
    </row>
    <row r="58" spans="8:10" ht="15.75">
      <c r="H58" s="285"/>
      <c r="I58" s="31"/>
      <c r="J58" s="215"/>
    </row>
    <row r="59" spans="1:10" ht="15.75">
      <c r="A59" s="181" t="s">
        <v>150</v>
      </c>
      <c r="H59" s="286">
        <v>11715481</v>
      </c>
      <c r="I59" s="31"/>
      <c r="J59" s="211">
        <v>-5029496</v>
      </c>
    </row>
    <row r="60" spans="1:10" ht="15.75">
      <c r="A60" s="138"/>
      <c r="I60" s="31"/>
      <c r="J60" s="213"/>
    </row>
    <row r="61" spans="1:10" ht="15.75">
      <c r="A61" s="27" t="s">
        <v>151</v>
      </c>
      <c r="J61" s="213"/>
    </row>
    <row r="62" spans="1:10" ht="15.75">
      <c r="A62" s="138" t="s">
        <v>152</v>
      </c>
      <c r="H62" s="266">
        <v>-36627</v>
      </c>
      <c r="J62" s="213">
        <v>-624522</v>
      </c>
    </row>
    <row r="63" spans="1:10" ht="15.75">
      <c r="A63" s="138" t="s">
        <v>153</v>
      </c>
      <c r="H63" s="266">
        <v>0</v>
      </c>
      <c r="J63" s="213">
        <v>0</v>
      </c>
    </row>
    <row r="64" spans="1:10" ht="15.75">
      <c r="A64" s="181" t="s">
        <v>154</v>
      </c>
      <c r="H64" s="266">
        <v>-22690</v>
      </c>
      <c r="I64" s="31"/>
      <c r="J64" s="213">
        <v>-19816</v>
      </c>
    </row>
    <row r="65" spans="1:10" ht="15.75">
      <c r="A65" s="1" t="s">
        <v>155</v>
      </c>
      <c r="H65" s="266">
        <v>33000000</v>
      </c>
      <c r="I65" s="31"/>
      <c r="J65" s="213">
        <v>2191200</v>
      </c>
    </row>
    <row r="66" spans="1:10" ht="15.75">
      <c r="A66" s="220" t="s">
        <v>156</v>
      </c>
      <c r="H66" s="266">
        <v>0</v>
      </c>
      <c r="J66" s="213">
        <v>950000</v>
      </c>
    </row>
    <row r="67" spans="1:10" ht="15.75" hidden="1">
      <c r="A67" s="220" t="s">
        <v>157</v>
      </c>
      <c r="H67" s="266">
        <v>0</v>
      </c>
      <c r="J67" s="213">
        <v>0</v>
      </c>
    </row>
    <row r="68" spans="1:10" ht="15.75" hidden="1">
      <c r="A68" s="220" t="s">
        <v>158</v>
      </c>
      <c r="H68" s="266">
        <v>0</v>
      </c>
      <c r="J68" s="213">
        <v>0</v>
      </c>
    </row>
    <row r="69" spans="1:10" ht="15.75">
      <c r="A69" s="181" t="s">
        <v>159</v>
      </c>
      <c r="H69" s="266">
        <v>82618</v>
      </c>
      <c r="I69" s="31"/>
      <c r="J69" s="213">
        <v>108772</v>
      </c>
    </row>
    <row r="70" spans="1:10" ht="15.75">
      <c r="A70" s="1" t="s">
        <v>160</v>
      </c>
      <c r="H70" s="266">
        <v>50604</v>
      </c>
      <c r="J70" s="213">
        <v>43500</v>
      </c>
    </row>
    <row r="71" spans="1:10" ht="15.75">
      <c r="A71" s="1" t="s">
        <v>214</v>
      </c>
      <c r="H71" s="266">
        <v>6376278</v>
      </c>
      <c r="J71" s="213">
        <v>-17856</v>
      </c>
    </row>
    <row r="72" spans="1:10" ht="15.75">
      <c r="A72" s="181"/>
      <c r="H72" s="287"/>
      <c r="I72" s="31"/>
      <c r="J72" s="221"/>
    </row>
    <row r="73" spans="1:10" ht="15.75">
      <c r="A73" s="28" t="s">
        <v>162</v>
      </c>
      <c r="H73" s="286">
        <v>39450183</v>
      </c>
      <c r="I73" s="31"/>
      <c r="J73" s="211">
        <v>2631278</v>
      </c>
    </row>
    <row r="74" ht="15.75">
      <c r="I74" s="31"/>
    </row>
    <row r="75" spans="1:10" ht="15.75">
      <c r="A75" s="27" t="s">
        <v>163</v>
      </c>
      <c r="I75" s="31"/>
      <c r="J75" s="213"/>
    </row>
    <row r="76" spans="1:10" ht="15.75">
      <c r="A76" s="181" t="s">
        <v>164</v>
      </c>
      <c r="H76" s="266">
        <v>-2299306</v>
      </c>
      <c r="I76" s="31"/>
      <c r="J76" s="213">
        <v>-1929812</v>
      </c>
    </row>
    <row r="77" spans="1:10" ht="15.75">
      <c r="A77" s="181" t="s">
        <v>165</v>
      </c>
      <c r="H77" s="266">
        <v>-898971</v>
      </c>
      <c r="I77" s="31"/>
      <c r="J77" s="213">
        <v>-2466858</v>
      </c>
    </row>
    <row r="78" spans="1:10" ht="15.75">
      <c r="A78" s="181" t="s">
        <v>206</v>
      </c>
      <c r="H78" s="266">
        <v>-7500000</v>
      </c>
      <c r="I78" s="31"/>
      <c r="J78" s="213">
        <v>7500000</v>
      </c>
    </row>
    <row r="79" spans="1:10" ht="15.75">
      <c r="A79" s="181" t="s">
        <v>167</v>
      </c>
      <c r="H79" s="266">
        <v>-40512282</v>
      </c>
      <c r="I79" s="31"/>
      <c r="J79" s="213">
        <v>-1553750</v>
      </c>
    </row>
    <row r="80" spans="1:10" ht="15.75">
      <c r="A80" s="181" t="s">
        <v>207</v>
      </c>
      <c r="H80" s="235">
        <v>-346940</v>
      </c>
      <c r="I80" s="31"/>
      <c r="J80" s="209">
        <v>-366006</v>
      </c>
    </row>
    <row r="81" spans="1:10" ht="15.75">
      <c r="A81" s="181"/>
      <c r="H81" s="287"/>
      <c r="I81" s="31"/>
      <c r="J81" s="221"/>
    </row>
    <row r="82" spans="1:10" ht="15.75">
      <c r="A82" s="181" t="s">
        <v>169</v>
      </c>
      <c r="H82" s="286">
        <v>-51557499</v>
      </c>
      <c r="I82" s="31"/>
      <c r="J82" s="211">
        <v>1183574</v>
      </c>
    </row>
    <row r="83" spans="9:10" ht="15.75">
      <c r="I83" s="31"/>
      <c r="J83" s="213"/>
    </row>
    <row r="84" spans="1:10" ht="15.75">
      <c r="A84" s="27" t="s">
        <v>170</v>
      </c>
      <c r="H84" s="284">
        <v>-391835</v>
      </c>
      <c r="J84" s="213">
        <v>-1214644</v>
      </c>
    </row>
    <row r="85" spans="8:10" ht="15.75">
      <c r="H85" s="288"/>
      <c r="J85" s="213"/>
    </row>
    <row r="86" spans="1:10" s="303" customFormat="1" ht="15.75" hidden="1">
      <c r="A86" s="302" t="s">
        <v>171</v>
      </c>
      <c r="F86" s="304"/>
      <c r="H86" s="305"/>
      <c r="J86" s="305">
        <v>0</v>
      </c>
    </row>
    <row r="87" spans="8:10" ht="15.75" hidden="1">
      <c r="H87" s="288"/>
      <c r="J87" s="213"/>
    </row>
    <row r="88" spans="1:10" ht="15.75">
      <c r="A88" s="27" t="s">
        <v>172</v>
      </c>
      <c r="H88" s="289">
        <v>7986118</v>
      </c>
      <c r="J88" s="211">
        <v>9200762</v>
      </c>
    </row>
    <row r="89" ht="15.75">
      <c r="J89" s="213"/>
    </row>
    <row r="90" spans="1:10" ht="16.5" thickBot="1">
      <c r="A90" s="27" t="s">
        <v>173</v>
      </c>
      <c r="H90" s="290">
        <v>7594283</v>
      </c>
      <c r="J90" s="224">
        <v>7986118</v>
      </c>
    </row>
    <row r="91" ht="16.5" thickTop="1">
      <c r="A91" s="199"/>
    </row>
    <row r="92" spans="1:10" ht="15.75">
      <c r="A92" s="27" t="s">
        <v>174</v>
      </c>
      <c r="F92" s="1"/>
      <c r="G92" s="9"/>
      <c r="H92" s="265"/>
      <c r="J92" s="186"/>
    </row>
    <row r="93" spans="1:10" ht="15.75">
      <c r="A93" s="13" t="s">
        <v>41</v>
      </c>
      <c r="F93" s="1"/>
      <c r="G93" s="9"/>
      <c r="H93" s="265">
        <v>5239418</v>
      </c>
      <c r="J93" s="186">
        <v>4713650</v>
      </c>
    </row>
    <row r="94" spans="1:10" ht="15.75">
      <c r="A94" s="13" t="s">
        <v>175</v>
      </c>
      <c r="F94" s="1"/>
      <c r="G94" s="9"/>
      <c r="H94" s="265">
        <v>208224</v>
      </c>
      <c r="J94" s="186">
        <v>204298</v>
      </c>
    </row>
    <row r="95" spans="1:10" ht="15.75">
      <c r="A95" s="13" t="s">
        <v>42</v>
      </c>
      <c r="F95" s="1"/>
      <c r="G95" s="9"/>
      <c r="H95" s="265">
        <v>2981772</v>
      </c>
      <c r="J95" s="186">
        <v>3368474</v>
      </c>
    </row>
    <row r="96" spans="1:10" ht="15.75">
      <c r="A96" s="1" t="s">
        <v>176</v>
      </c>
      <c r="F96" s="1"/>
      <c r="G96" s="9"/>
      <c r="H96" s="279">
        <v>0</v>
      </c>
      <c r="J96" s="202">
        <v>-136080</v>
      </c>
    </row>
    <row r="97" spans="6:10" ht="15.75">
      <c r="F97" s="1"/>
      <c r="G97" s="9"/>
      <c r="H97" s="291">
        <v>8429414</v>
      </c>
      <c r="J97" s="186">
        <v>8150342</v>
      </c>
    </row>
    <row r="98" spans="1:10" ht="15.75">
      <c r="A98" s="1" t="s">
        <v>208</v>
      </c>
      <c r="F98" s="1"/>
      <c r="G98" s="9"/>
      <c r="H98" s="186"/>
      <c r="J98" s="186">
        <v>648217</v>
      </c>
    </row>
    <row r="99" spans="1:10" ht="15.75">
      <c r="A99" s="1" t="s">
        <v>178</v>
      </c>
      <c r="F99" s="1"/>
      <c r="G99" s="9"/>
      <c r="H99" s="279">
        <v>-835131</v>
      </c>
      <c r="I99" s="31"/>
      <c r="J99" s="202">
        <v>-812441</v>
      </c>
    </row>
    <row r="100" spans="1:10" ht="16.5" thickBot="1">
      <c r="A100" s="27"/>
      <c r="F100" s="1"/>
      <c r="G100" s="9"/>
      <c r="H100" s="292">
        <v>7594283</v>
      </c>
      <c r="I100" s="186"/>
      <c r="J100" s="227">
        <v>7986118</v>
      </c>
    </row>
    <row r="101" spans="1:10" ht="16.5" thickTop="1">
      <c r="A101" s="27"/>
      <c r="F101" s="1"/>
      <c r="G101" s="9"/>
      <c r="H101" s="265"/>
      <c r="I101" s="186"/>
      <c r="J101" s="186"/>
    </row>
    <row r="102" spans="1:10" ht="15.75">
      <c r="A102" s="206"/>
      <c r="B102" s="206"/>
      <c r="C102" s="206"/>
      <c r="D102" s="206"/>
      <c r="E102" s="206"/>
      <c r="F102" s="206"/>
      <c r="G102" s="206"/>
      <c r="H102" s="275"/>
      <c r="I102" s="31"/>
      <c r="J102" s="66"/>
    </row>
    <row r="103" spans="1:10" ht="15.75" customHeight="1">
      <c r="A103" s="368" t="s">
        <v>190</v>
      </c>
      <c r="B103" s="368"/>
      <c r="C103" s="368"/>
      <c r="D103" s="368"/>
      <c r="E103" s="368"/>
      <c r="F103" s="368"/>
      <c r="G103" s="368"/>
      <c r="H103" s="368"/>
      <c r="I103" s="368"/>
      <c r="J103" s="368"/>
    </row>
    <row r="104" spans="1:10" ht="15.75">
      <c r="A104" s="368"/>
      <c r="B104" s="368"/>
      <c r="C104" s="368"/>
      <c r="D104" s="368"/>
      <c r="E104" s="368"/>
      <c r="F104" s="368"/>
      <c r="G104" s="368"/>
      <c r="H104" s="368"/>
      <c r="I104" s="368"/>
      <c r="J104" s="368"/>
    </row>
    <row r="105" ht="15.75">
      <c r="J105" s="213"/>
    </row>
    <row r="106" ht="15.75">
      <c r="J106" s="213"/>
    </row>
    <row r="107" spans="1:10" ht="15.75" customHeight="1">
      <c r="A107" s="369"/>
      <c r="B107" s="370"/>
      <c r="C107" s="370"/>
      <c r="D107" s="370"/>
      <c r="E107" s="370"/>
      <c r="F107" s="370"/>
      <c r="G107" s="370"/>
      <c r="H107" s="370"/>
      <c r="I107" s="370"/>
      <c r="J107" s="370"/>
    </row>
    <row r="108" spans="1:10" ht="15.75">
      <c r="A108" s="370"/>
      <c r="B108" s="370"/>
      <c r="C108" s="370"/>
      <c r="D108" s="370"/>
      <c r="E108" s="370"/>
      <c r="F108" s="370"/>
      <c r="G108" s="370"/>
      <c r="H108" s="370"/>
      <c r="I108" s="370"/>
      <c r="J108" s="370"/>
    </row>
    <row r="109" spans="1:10" ht="15.75">
      <c r="A109" s="370"/>
      <c r="B109" s="370"/>
      <c r="C109" s="370"/>
      <c r="D109" s="370"/>
      <c r="E109" s="370"/>
      <c r="F109" s="370"/>
      <c r="G109" s="370"/>
      <c r="H109" s="370"/>
      <c r="I109" s="370"/>
      <c r="J109" s="370"/>
    </row>
    <row r="110" ht="15.75">
      <c r="J110" s="213"/>
    </row>
    <row r="111" ht="15.75">
      <c r="J111" s="213"/>
    </row>
    <row r="112" ht="15.75">
      <c r="J112" s="213"/>
    </row>
    <row r="113" ht="15.75">
      <c r="J113" s="213"/>
    </row>
    <row r="114" ht="15.75">
      <c r="J114" s="213"/>
    </row>
    <row r="115" ht="15.75">
      <c r="J115" s="213"/>
    </row>
    <row r="116" ht="15.75">
      <c r="J116" s="213"/>
    </row>
    <row r="117" ht="15.75">
      <c r="J117" s="213"/>
    </row>
    <row r="118" ht="15.75">
      <c r="J118" s="213"/>
    </row>
    <row r="119" ht="15.75">
      <c r="J119" s="213"/>
    </row>
    <row r="120" ht="15.75">
      <c r="J120" s="213"/>
    </row>
    <row r="121" ht="15.75">
      <c r="J121" s="213"/>
    </row>
    <row r="122" ht="15.75">
      <c r="J122" s="213"/>
    </row>
    <row r="123" ht="15.75">
      <c r="J123" s="213"/>
    </row>
    <row r="124" ht="15.75">
      <c r="J124" s="232"/>
    </row>
    <row r="125" ht="15.75">
      <c r="J125" s="232"/>
    </row>
    <row r="126" ht="15.75">
      <c r="J126" s="232"/>
    </row>
    <row r="127" ht="15.75">
      <c r="J127" s="232"/>
    </row>
    <row r="128" ht="15.75">
      <c r="J128" s="232"/>
    </row>
    <row r="129" ht="15.75">
      <c r="J129" s="232"/>
    </row>
    <row r="130" ht="15.75">
      <c r="J130" s="232"/>
    </row>
    <row r="131" ht="15.75">
      <c r="J131" s="232"/>
    </row>
    <row r="132" ht="15.75">
      <c r="J132" s="232"/>
    </row>
    <row r="133" ht="15.75">
      <c r="J133" s="232"/>
    </row>
    <row r="134" ht="15.75">
      <c r="J134" s="232"/>
    </row>
    <row r="135" ht="15.75">
      <c r="J135" s="232"/>
    </row>
    <row r="136" ht="15.75">
      <c r="J136" s="232"/>
    </row>
    <row r="137" ht="15.75">
      <c r="J137" s="232"/>
    </row>
    <row r="138" ht="15.75">
      <c r="J138" s="233"/>
    </row>
    <row r="139" ht="15.75">
      <c r="J139" s="233"/>
    </row>
    <row r="140" ht="15.75">
      <c r="J140" s="233"/>
    </row>
    <row r="141" ht="15.75">
      <c r="J141" s="233"/>
    </row>
    <row r="142" ht="15.75">
      <c r="J142" s="233"/>
    </row>
    <row r="143" ht="15.75">
      <c r="J143" s="233"/>
    </row>
    <row r="144" ht="15.75">
      <c r="J144" s="233"/>
    </row>
    <row r="145" ht="15.75">
      <c r="J145" s="233"/>
    </row>
    <row r="146" ht="15.75">
      <c r="J146" s="233"/>
    </row>
    <row r="147" ht="15.75">
      <c r="J147" s="233"/>
    </row>
    <row r="148" ht="15.75">
      <c r="J148" s="233"/>
    </row>
    <row r="149" ht="15.75">
      <c r="J149" s="233"/>
    </row>
    <row r="150" ht="15.75">
      <c r="J150" s="233"/>
    </row>
    <row r="151" ht="15.75">
      <c r="J151" s="233"/>
    </row>
    <row r="152" ht="15.75">
      <c r="J152" s="233"/>
    </row>
    <row r="153" ht="15.75">
      <c r="J153" s="233"/>
    </row>
    <row r="154" ht="15.75">
      <c r="J154" s="233"/>
    </row>
    <row r="155" ht="15.75">
      <c r="J155" s="233"/>
    </row>
    <row r="156" ht="15.75">
      <c r="J156" s="233"/>
    </row>
    <row r="157" ht="15.75">
      <c r="J157" s="233"/>
    </row>
    <row r="158" ht="15.75">
      <c r="J158" s="233"/>
    </row>
    <row r="159" ht="15.75">
      <c r="J159" s="233"/>
    </row>
    <row r="160" ht="15.75">
      <c r="J160" s="233"/>
    </row>
    <row r="161" ht="15.75">
      <c r="J161" s="233"/>
    </row>
    <row r="162" ht="15.75">
      <c r="J162" s="233"/>
    </row>
    <row r="163" ht="15.75">
      <c r="J163" s="233"/>
    </row>
    <row r="164" ht="15.75">
      <c r="J164" s="233"/>
    </row>
    <row r="165" ht="15.75">
      <c r="J165" s="233"/>
    </row>
    <row r="166" ht="15.75">
      <c r="J166" s="233"/>
    </row>
    <row r="167" ht="15.75">
      <c r="J167" s="233"/>
    </row>
    <row r="168" ht="15.75">
      <c r="J168" s="233"/>
    </row>
    <row r="169" ht="15.75">
      <c r="J169" s="233"/>
    </row>
    <row r="170" ht="15.75">
      <c r="J170" s="233"/>
    </row>
    <row r="171" ht="15.75">
      <c r="J171" s="233"/>
    </row>
    <row r="172" ht="15.75">
      <c r="J172" s="233"/>
    </row>
    <row r="173" ht="15.75">
      <c r="J173" s="233"/>
    </row>
    <row r="174" ht="15.75">
      <c r="J174" s="233"/>
    </row>
    <row r="175" ht="15.75">
      <c r="J175" s="233"/>
    </row>
    <row r="176" ht="15.75">
      <c r="J176" s="233"/>
    </row>
    <row r="177" ht="15.75">
      <c r="J177" s="233"/>
    </row>
    <row r="178" ht="15.75">
      <c r="J178" s="233"/>
    </row>
    <row r="179" ht="15.75">
      <c r="J179" s="233"/>
    </row>
    <row r="180" ht="15.75">
      <c r="J180" s="233"/>
    </row>
    <row r="181" ht="15.75">
      <c r="J181" s="233"/>
    </row>
    <row r="182" ht="15.75">
      <c r="J182" s="233"/>
    </row>
    <row r="183" ht="15.75">
      <c r="J183" s="233"/>
    </row>
    <row r="184" ht="15.75">
      <c r="J184" s="233"/>
    </row>
    <row r="185" ht="15.75">
      <c r="J185" s="233"/>
    </row>
    <row r="186" ht="15.75">
      <c r="J186" s="233"/>
    </row>
    <row r="187" ht="15.75">
      <c r="J187" s="233"/>
    </row>
    <row r="188" ht="15.75">
      <c r="J188" s="233"/>
    </row>
    <row r="189" ht="15.75">
      <c r="J189" s="233"/>
    </row>
    <row r="190" ht="15.75">
      <c r="J190" s="233"/>
    </row>
    <row r="191" ht="15.75">
      <c r="J191" s="233"/>
    </row>
    <row r="192" ht="15.75">
      <c r="J192" s="233"/>
    </row>
    <row r="193" ht="15.75">
      <c r="J193" s="233"/>
    </row>
    <row r="194" ht="15.75">
      <c r="J194" s="233"/>
    </row>
    <row r="195" ht="15.75">
      <c r="J195" s="233"/>
    </row>
    <row r="196" ht="15.75">
      <c r="J196" s="233"/>
    </row>
    <row r="197" ht="15.75">
      <c r="J197" s="233"/>
    </row>
    <row r="198" ht="15.75">
      <c r="J198" s="233"/>
    </row>
    <row r="199" ht="15.75">
      <c r="J199" s="233"/>
    </row>
    <row r="200" ht="15.75">
      <c r="J200" s="233"/>
    </row>
    <row r="201" ht="15.75">
      <c r="J201" s="233"/>
    </row>
    <row r="202" ht="15.75">
      <c r="J202" s="233"/>
    </row>
    <row r="203" ht="15.75">
      <c r="J203" s="233"/>
    </row>
    <row r="204" ht="15.75">
      <c r="J204" s="233"/>
    </row>
    <row r="205" ht="15.75">
      <c r="J205" s="233"/>
    </row>
    <row r="206" ht="15.75">
      <c r="J206" s="233"/>
    </row>
    <row r="207" ht="15.75">
      <c r="J207" s="233"/>
    </row>
    <row r="208" ht="15.75">
      <c r="J208" s="233"/>
    </row>
    <row r="209" ht="15.75">
      <c r="J209" s="233"/>
    </row>
    <row r="210" ht="15.75">
      <c r="J210" s="233"/>
    </row>
    <row r="211" ht="15.75">
      <c r="J211" s="233"/>
    </row>
    <row r="212" ht="15.75">
      <c r="J212" s="233"/>
    </row>
    <row r="213" ht="15.75">
      <c r="J213" s="233"/>
    </row>
    <row r="214" ht="15.75">
      <c r="J214" s="233"/>
    </row>
    <row r="215" ht="15.75">
      <c r="J215" s="233"/>
    </row>
    <row r="216" ht="15.75">
      <c r="J216" s="233"/>
    </row>
    <row r="217" ht="15.75">
      <c r="J217" s="233"/>
    </row>
    <row r="218" ht="15.75">
      <c r="J218" s="233"/>
    </row>
    <row r="219" ht="15.75">
      <c r="J219" s="233"/>
    </row>
    <row r="220" ht="15.75">
      <c r="J220" s="233"/>
    </row>
    <row r="221" ht="15.75">
      <c r="J221" s="233"/>
    </row>
    <row r="222" ht="15.75">
      <c r="J222" s="233"/>
    </row>
    <row r="223" ht="15.75">
      <c r="J223" s="233"/>
    </row>
    <row r="224" ht="15.75">
      <c r="J224" s="233"/>
    </row>
    <row r="225" ht="15.75">
      <c r="J225" s="233"/>
    </row>
    <row r="226" ht="15.75">
      <c r="J226" s="233"/>
    </row>
    <row r="227" ht="15.75">
      <c r="J227" s="233"/>
    </row>
    <row r="228" ht="15.75">
      <c r="J228" s="233"/>
    </row>
    <row r="229" ht="15.75">
      <c r="J229" s="233"/>
    </row>
    <row r="230" ht="15.75">
      <c r="J230" s="233"/>
    </row>
    <row r="231" ht="15.75">
      <c r="J231" s="233"/>
    </row>
    <row r="232" ht="15.75">
      <c r="J232" s="233"/>
    </row>
    <row r="233" ht="15.75">
      <c r="J233" s="233"/>
    </row>
    <row r="234" ht="15.75">
      <c r="J234" s="233"/>
    </row>
    <row r="235" ht="15.75">
      <c r="J235" s="233"/>
    </row>
    <row r="236" ht="15.75">
      <c r="J236" s="233"/>
    </row>
    <row r="237" ht="15.75">
      <c r="J237" s="233"/>
    </row>
    <row r="238" ht="15.75">
      <c r="J238" s="233"/>
    </row>
    <row r="239" ht="15.75">
      <c r="J239" s="233"/>
    </row>
    <row r="240" ht="15.75">
      <c r="J240" s="233"/>
    </row>
    <row r="241" ht="15.75">
      <c r="J241" s="233"/>
    </row>
    <row r="242" ht="15.75">
      <c r="J242" s="233"/>
    </row>
    <row r="243" ht="15.75">
      <c r="J243" s="233"/>
    </row>
    <row r="244" ht="15.75">
      <c r="J244" s="233"/>
    </row>
    <row r="245" ht="15.75">
      <c r="J245" s="233"/>
    </row>
    <row r="246" ht="15.75">
      <c r="J246" s="233"/>
    </row>
    <row r="247" ht="15.75">
      <c r="J247" s="233"/>
    </row>
    <row r="248" ht="15.75">
      <c r="J248" s="233"/>
    </row>
    <row r="249" ht="15.75">
      <c r="J249" s="233"/>
    </row>
    <row r="250" ht="15.75">
      <c r="J250" s="233"/>
    </row>
    <row r="251" ht="15.75">
      <c r="J251" s="233"/>
    </row>
    <row r="252" ht="15.75">
      <c r="J252" s="233"/>
    </row>
    <row r="253" ht="15.75">
      <c r="J253" s="233"/>
    </row>
    <row r="254" ht="15.75">
      <c r="J254" s="233"/>
    </row>
    <row r="255" ht="15.75">
      <c r="J255" s="233"/>
    </row>
    <row r="256" ht="15.75">
      <c r="J256" s="233"/>
    </row>
    <row r="257" ht="15.75">
      <c r="J257" s="233"/>
    </row>
    <row r="258" ht="15.75">
      <c r="J258" s="233"/>
    </row>
    <row r="259" ht="15.75">
      <c r="J259" s="233"/>
    </row>
    <row r="260" ht="15.75">
      <c r="J260" s="233"/>
    </row>
    <row r="261" ht="15.75">
      <c r="J261" s="233"/>
    </row>
    <row r="262" ht="15.75">
      <c r="J262" s="233"/>
    </row>
    <row r="263" ht="15.75">
      <c r="J263" s="233"/>
    </row>
    <row r="264" ht="15.75">
      <c r="J264" s="233"/>
    </row>
    <row r="265" ht="15.75">
      <c r="J265" s="233"/>
    </row>
    <row r="266" ht="15.75">
      <c r="J266" s="233"/>
    </row>
    <row r="267" ht="15.75">
      <c r="J267" s="233"/>
    </row>
    <row r="268" ht="15.75">
      <c r="J268" s="233"/>
    </row>
    <row r="269" ht="15.75">
      <c r="J269" s="233"/>
    </row>
    <row r="270" ht="15.75">
      <c r="J270" s="233"/>
    </row>
    <row r="271" ht="15.75">
      <c r="J271" s="233"/>
    </row>
    <row r="272" ht="15.75">
      <c r="J272" s="233"/>
    </row>
    <row r="273" ht="15.75">
      <c r="J273" s="233"/>
    </row>
    <row r="274" ht="15.75">
      <c r="J274" s="233"/>
    </row>
    <row r="275" ht="15.75">
      <c r="J275" s="233"/>
    </row>
    <row r="276" ht="15.75">
      <c r="J276" s="233"/>
    </row>
    <row r="277" ht="15.75">
      <c r="J277" s="233"/>
    </row>
    <row r="278" ht="15.75">
      <c r="J278" s="233"/>
    </row>
    <row r="279" ht="15.75">
      <c r="J279" s="233"/>
    </row>
    <row r="280" ht="15.75">
      <c r="J280" s="233"/>
    </row>
    <row r="281" ht="15.75">
      <c r="J281" s="233"/>
    </row>
    <row r="282" ht="15.75">
      <c r="J282" s="233"/>
    </row>
    <row r="283" ht="15.75">
      <c r="J283" s="233"/>
    </row>
    <row r="284" ht="15.75">
      <c r="J284" s="233"/>
    </row>
    <row r="285" ht="15.75">
      <c r="J285" s="233"/>
    </row>
    <row r="286" ht="15.75">
      <c r="J286" s="233"/>
    </row>
    <row r="287" ht="15.75">
      <c r="J287" s="233"/>
    </row>
    <row r="288" ht="15.75">
      <c r="J288" s="233"/>
    </row>
    <row r="289" ht="15.75">
      <c r="J289" s="233"/>
    </row>
    <row r="290" ht="15.75">
      <c r="J290" s="233"/>
    </row>
    <row r="291" ht="15.75">
      <c r="J291" s="233"/>
    </row>
    <row r="292" ht="15.75">
      <c r="J292" s="233"/>
    </row>
    <row r="293" ht="15.75">
      <c r="J293" s="233"/>
    </row>
    <row r="294" ht="15.75">
      <c r="J294" s="233"/>
    </row>
    <row r="295" ht="15.75">
      <c r="J295" s="233"/>
    </row>
    <row r="296" ht="15.75">
      <c r="J296" s="233"/>
    </row>
    <row r="297" ht="15.75">
      <c r="J297" s="233"/>
    </row>
    <row r="298" ht="15.75">
      <c r="J298" s="233"/>
    </row>
    <row r="299" ht="15.75">
      <c r="J299" s="233"/>
    </row>
    <row r="300" ht="15.75">
      <c r="J300" s="233"/>
    </row>
    <row r="301" ht="15.75">
      <c r="J301" s="233"/>
    </row>
    <row r="302" ht="15.75">
      <c r="J302" s="233"/>
    </row>
    <row r="303" ht="15.75">
      <c r="J303" s="233"/>
    </row>
    <row r="304" ht="15.75">
      <c r="J304" s="233"/>
    </row>
    <row r="305" ht="15.75">
      <c r="J305" s="233"/>
    </row>
    <row r="306" ht="15.75">
      <c r="J306" s="233"/>
    </row>
    <row r="307" ht="15.75">
      <c r="J307" s="233"/>
    </row>
    <row r="308" ht="15.75">
      <c r="J308" s="233"/>
    </row>
    <row r="309" ht="15.75">
      <c r="J309" s="233"/>
    </row>
    <row r="310" ht="15.75">
      <c r="J310" s="233"/>
    </row>
    <row r="311" ht="15.75">
      <c r="J311" s="233"/>
    </row>
    <row r="312" ht="15.75">
      <c r="J312" s="233"/>
    </row>
    <row r="313" ht="15.75">
      <c r="J313" s="233"/>
    </row>
    <row r="314" ht="15.75">
      <c r="J314" s="233"/>
    </row>
    <row r="315" ht="15.75">
      <c r="J315" s="233"/>
    </row>
    <row r="316" ht="15.75">
      <c r="J316" s="233"/>
    </row>
    <row r="317" ht="15.75">
      <c r="J317" s="233"/>
    </row>
    <row r="318" ht="15.75">
      <c r="J318" s="233"/>
    </row>
    <row r="319" ht="15.75">
      <c r="J319" s="233"/>
    </row>
    <row r="320" ht="15.75">
      <c r="J320" s="233"/>
    </row>
    <row r="321" ht="15.75">
      <c r="J321" s="233"/>
    </row>
    <row r="322" ht="15.75">
      <c r="J322" s="233"/>
    </row>
    <row r="323" ht="15.75">
      <c r="J323" s="233"/>
    </row>
    <row r="324" ht="15.75">
      <c r="J324" s="233"/>
    </row>
    <row r="325" ht="15.75">
      <c r="J325" s="233"/>
    </row>
    <row r="326" ht="15.75">
      <c r="J326" s="233"/>
    </row>
    <row r="327" ht="15.75">
      <c r="J327" s="233"/>
    </row>
    <row r="328" ht="15.75">
      <c r="J328" s="233"/>
    </row>
    <row r="329" ht="15.75">
      <c r="J329" s="233"/>
    </row>
    <row r="330" ht="15.75">
      <c r="J330" s="233"/>
    </row>
    <row r="331" ht="15.75">
      <c r="J331" s="233"/>
    </row>
    <row r="332" ht="15.75">
      <c r="J332" s="233"/>
    </row>
    <row r="333" ht="15.75">
      <c r="J333" s="233"/>
    </row>
    <row r="334" ht="15.75">
      <c r="J334" s="233"/>
    </row>
    <row r="335" ht="15.75">
      <c r="J335" s="233"/>
    </row>
    <row r="336" ht="15.75">
      <c r="J336" s="233"/>
    </row>
    <row r="337" ht="15.75">
      <c r="J337" s="233"/>
    </row>
    <row r="338" ht="15.75">
      <c r="J338" s="233"/>
    </row>
    <row r="339" ht="15.75">
      <c r="J339" s="233"/>
    </row>
    <row r="340" ht="15.75">
      <c r="J340" s="233"/>
    </row>
    <row r="341" ht="15.75">
      <c r="J341" s="233"/>
    </row>
    <row r="342" ht="15.75">
      <c r="J342" s="233"/>
    </row>
    <row r="343" ht="15.75">
      <c r="J343" s="233"/>
    </row>
    <row r="344" ht="15.75">
      <c r="J344" s="233"/>
    </row>
    <row r="345" ht="15.75">
      <c r="J345" s="233"/>
    </row>
    <row r="346" ht="15.75">
      <c r="J346" s="233"/>
    </row>
    <row r="347" ht="15.75">
      <c r="J347" s="233"/>
    </row>
    <row r="348" ht="15.75">
      <c r="J348" s="233"/>
    </row>
    <row r="349" ht="15.75">
      <c r="J349" s="233"/>
    </row>
    <row r="350" ht="15.75">
      <c r="J350" s="233"/>
    </row>
    <row r="351" ht="15.75">
      <c r="J351" s="233"/>
    </row>
    <row r="352" ht="15.75">
      <c r="J352" s="233"/>
    </row>
    <row r="353" ht="15.75">
      <c r="J353" s="233"/>
    </row>
    <row r="354" ht="15.75">
      <c r="J354" s="233"/>
    </row>
    <row r="355" ht="15.75">
      <c r="J355" s="233"/>
    </row>
    <row r="356" ht="15.75">
      <c r="J356" s="233"/>
    </row>
    <row r="357" ht="15.75">
      <c r="J357" s="233"/>
    </row>
    <row r="358" ht="15.75">
      <c r="J358" s="233"/>
    </row>
    <row r="359" ht="15.75">
      <c r="J359" s="233"/>
    </row>
    <row r="360" ht="15.75">
      <c r="J360" s="233"/>
    </row>
    <row r="361" ht="15.75">
      <c r="J361" s="233"/>
    </row>
    <row r="362" ht="15.75">
      <c r="J362" s="233"/>
    </row>
    <row r="363" ht="15.75">
      <c r="J363" s="233"/>
    </row>
    <row r="364" ht="15.75">
      <c r="J364" s="233"/>
    </row>
    <row r="365" ht="15.75">
      <c r="J365" s="233"/>
    </row>
    <row r="366" ht="15.75">
      <c r="J366" s="233"/>
    </row>
    <row r="367" ht="15.75">
      <c r="J367" s="233"/>
    </row>
    <row r="368" ht="15.75">
      <c r="J368" s="233"/>
    </row>
    <row r="369" ht="15.75">
      <c r="J369" s="233"/>
    </row>
    <row r="370" ht="15.75">
      <c r="J370" s="233"/>
    </row>
    <row r="371" ht="15.75">
      <c r="J371" s="233"/>
    </row>
    <row r="372" ht="15.75">
      <c r="J372" s="233"/>
    </row>
    <row r="373" ht="15.75">
      <c r="J373" s="233"/>
    </row>
    <row r="374" ht="15.75">
      <c r="J374" s="233"/>
    </row>
    <row r="375" ht="15.75">
      <c r="J375" s="233"/>
    </row>
    <row r="376" ht="15.75">
      <c r="J376" s="233"/>
    </row>
    <row r="377" ht="15.75">
      <c r="J377" s="233"/>
    </row>
    <row r="378" ht="15.75">
      <c r="J378" s="233"/>
    </row>
    <row r="379" ht="15.75">
      <c r="J379" s="233"/>
    </row>
    <row r="380" ht="15.75">
      <c r="J380" s="233"/>
    </row>
    <row r="381" ht="15.75">
      <c r="J381" s="233"/>
    </row>
    <row r="382" ht="15.75">
      <c r="J382" s="233"/>
    </row>
    <row r="383" ht="15.75">
      <c r="J383" s="233"/>
    </row>
    <row r="384" ht="15.75">
      <c r="J384" s="233"/>
    </row>
    <row r="385" ht="15.75">
      <c r="J385" s="233"/>
    </row>
    <row r="386" ht="15.75">
      <c r="J386" s="233"/>
    </row>
    <row r="387" ht="15.75">
      <c r="J387" s="233"/>
    </row>
    <row r="388" ht="15.75">
      <c r="J388" s="233"/>
    </row>
    <row r="389" ht="15.75">
      <c r="J389" s="233"/>
    </row>
    <row r="390" ht="15.75">
      <c r="J390" s="233"/>
    </row>
    <row r="391" ht="15.75">
      <c r="J391" s="233"/>
    </row>
    <row r="392" ht="15.75">
      <c r="J392" s="233"/>
    </row>
    <row r="393" ht="15.75">
      <c r="J393" s="233"/>
    </row>
    <row r="394" ht="15.75">
      <c r="J394" s="233"/>
    </row>
    <row r="395" ht="15.75">
      <c r="J395" s="233"/>
    </row>
    <row r="396" ht="15.75">
      <c r="J396" s="233"/>
    </row>
    <row r="397" ht="15.75">
      <c r="J397" s="233"/>
    </row>
    <row r="398" ht="15.75">
      <c r="J398" s="233"/>
    </row>
    <row r="399" ht="15.75">
      <c r="J399" s="233"/>
    </row>
    <row r="400" ht="15.75">
      <c r="J400" s="233"/>
    </row>
    <row r="401" ht="15.75">
      <c r="J401" s="233"/>
    </row>
    <row r="402" ht="15.75">
      <c r="J402" s="233"/>
    </row>
    <row r="403" ht="15.75">
      <c r="J403" s="233"/>
    </row>
    <row r="404" ht="15.75">
      <c r="J404" s="233"/>
    </row>
    <row r="405" ht="15.75">
      <c r="J405" s="233"/>
    </row>
    <row r="406" ht="15.75">
      <c r="J406" s="233"/>
    </row>
    <row r="407" ht="15.75">
      <c r="J407" s="233"/>
    </row>
    <row r="408" ht="15.75">
      <c r="J408" s="233"/>
    </row>
    <row r="409" ht="15.75">
      <c r="J409" s="233"/>
    </row>
    <row r="410" ht="15.75">
      <c r="J410" s="233"/>
    </row>
    <row r="411" ht="15.75">
      <c r="J411" s="233"/>
    </row>
    <row r="412" ht="15.75">
      <c r="J412" s="233"/>
    </row>
    <row r="413" ht="15.75">
      <c r="J413" s="233"/>
    </row>
    <row r="414" ht="15.75">
      <c r="J414" s="233"/>
    </row>
    <row r="415" ht="15.75">
      <c r="J415" s="233"/>
    </row>
    <row r="416" ht="15.75">
      <c r="J416" s="233"/>
    </row>
    <row r="417" ht="15.75">
      <c r="J417" s="233"/>
    </row>
    <row r="418" ht="15.75">
      <c r="J418" s="233"/>
    </row>
    <row r="419" ht="15.75">
      <c r="J419" s="233"/>
    </row>
    <row r="420" ht="15.75">
      <c r="J420" s="233"/>
    </row>
    <row r="421" ht="15.75">
      <c r="J421" s="233"/>
    </row>
    <row r="422" ht="15.75">
      <c r="J422" s="233"/>
    </row>
    <row r="423" ht="15.75">
      <c r="J423" s="233"/>
    </row>
    <row r="424" ht="15.75">
      <c r="J424" s="233"/>
    </row>
    <row r="425" ht="15.75">
      <c r="J425" s="233"/>
    </row>
    <row r="426" ht="15.75">
      <c r="J426" s="233"/>
    </row>
    <row r="427" ht="15.75">
      <c r="J427" s="233"/>
    </row>
    <row r="428" ht="15.75">
      <c r="J428" s="233"/>
    </row>
    <row r="429" ht="15.75">
      <c r="J429" s="233"/>
    </row>
    <row r="430" ht="15.75">
      <c r="J430" s="233"/>
    </row>
    <row r="431" ht="15.75">
      <c r="J431" s="233"/>
    </row>
    <row r="432" ht="15.75">
      <c r="J432" s="233"/>
    </row>
    <row r="433" ht="15.75">
      <c r="J433" s="233"/>
    </row>
    <row r="434" ht="15.75">
      <c r="J434" s="233"/>
    </row>
    <row r="435" ht="15.75">
      <c r="J435" s="233"/>
    </row>
    <row r="436" ht="15.75">
      <c r="J436" s="233"/>
    </row>
    <row r="437" ht="15.75">
      <c r="J437" s="233"/>
    </row>
    <row r="438" ht="15.75">
      <c r="J438" s="233"/>
    </row>
    <row r="439" ht="15.75">
      <c r="J439" s="233"/>
    </row>
    <row r="440" ht="15.75">
      <c r="J440" s="233"/>
    </row>
    <row r="441" ht="15.75">
      <c r="J441" s="233"/>
    </row>
    <row r="442" ht="15.75">
      <c r="J442" s="233"/>
    </row>
    <row r="443" ht="15.75">
      <c r="J443" s="233"/>
    </row>
    <row r="444" ht="15.75">
      <c r="J444" s="233"/>
    </row>
    <row r="445" ht="15.75">
      <c r="J445" s="233"/>
    </row>
    <row r="446" ht="15.75">
      <c r="J446" s="233"/>
    </row>
    <row r="447" ht="15.75">
      <c r="J447" s="233"/>
    </row>
    <row r="448" ht="15.75">
      <c r="J448" s="233"/>
    </row>
    <row r="449" ht="15.75">
      <c r="J449" s="233"/>
    </row>
    <row r="450" ht="15.75">
      <c r="J450" s="233"/>
    </row>
    <row r="451" ht="15.75">
      <c r="J451" s="233"/>
    </row>
    <row r="452" ht="15.75">
      <c r="J452" s="233"/>
    </row>
    <row r="453" ht="15.75">
      <c r="J453" s="233"/>
    </row>
    <row r="454" ht="15.75">
      <c r="J454" s="233"/>
    </row>
    <row r="455" ht="15.75">
      <c r="J455" s="233"/>
    </row>
    <row r="456" ht="15.75">
      <c r="J456" s="233"/>
    </row>
    <row r="457" ht="15.75">
      <c r="J457" s="233"/>
    </row>
    <row r="458" ht="15.75">
      <c r="J458" s="233"/>
    </row>
    <row r="459" ht="15.75">
      <c r="J459" s="233"/>
    </row>
    <row r="460" ht="15.75">
      <c r="J460" s="233"/>
    </row>
    <row r="461" ht="15.75">
      <c r="J461" s="233"/>
    </row>
    <row r="462" ht="15.75">
      <c r="J462" s="233"/>
    </row>
    <row r="463" ht="15.75">
      <c r="J463" s="233"/>
    </row>
    <row r="464" ht="15.75">
      <c r="J464" s="233"/>
    </row>
    <row r="465" ht="15.75">
      <c r="J465" s="233"/>
    </row>
    <row r="466" ht="15.75">
      <c r="J466" s="233"/>
    </row>
    <row r="467" ht="15.75">
      <c r="J467" s="233"/>
    </row>
    <row r="468" ht="15.75">
      <c r="J468" s="233"/>
    </row>
    <row r="469" ht="15.75">
      <c r="J469" s="233"/>
    </row>
    <row r="470" ht="15.75">
      <c r="J470" s="233"/>
    </row>
    <row r="471" ht="15.75">
      <c r="J471" s="233"/>
    </row>
    <row r="472" ht="15.75">
      <c r="J472" s="233"/>
    </row>
    <row r="473" ht="15.75">
      <c r="J473" s="233"/>
    </row>
    <row r="474" ht="15.75">
      <c r="J474" s="233"/>
    </row>
    <row r="475" ht="15.75">
      <c r="J475" s="233"/>
    </row>
    <row r="476" ht="15.75">
      <c r="J476" s="233"/>
    </row>
    <row r="477" ht="15.75">
      <c r="J477" s="233"/>
    </row>
    <row r="478" ht="15.75">
      <c r="J478" s="233"/>
    </row>
    <row r="479" ht="15.75">
      <c r="J479" s="233"/>
    </row>
    <row r="480" ht="15.75">
      <c r="J480" s="233"/>
    </row>
    <row r="481" ht="15.75">
      <c r="J481" s="233"/>
    </row>
    <row r="482" ht="15.75">
      <c r="J482" s="233"/>
    </row>
    <row r="483" ht="15.75">
      <c r="J483" s="233"/>
    </row>
    <row r="484" ht="15.75">
      <c r="J484" s="233"/>
    </row>
    <row r="485" ht="15.75">
      <c r="J485" s="233"/>
    </row>
    <row r="486" ht="15.75">
      <c r="J486" s="233"/>
    </row>
    <row r="487" ht="15.75">
      <c r="J487" s="233"/>
    </row>
    <row r="488" ht="15.75">
      <c r="J488" s="233"/>
    </row>
    <row r="489" ht="15.75">
      <c r="J489" s="233"/>
    </row>
    <row r="490" ht="15.75">
      <c r="J490" s="233"/>
    </row>
    <row r="491" ht="15.75">
      <c r="J491" s="233"/>
    </row>
    <row r="492" ht="15.75">
      <c r="J492" s="233"/>
    </row>
    <row r="493" ht="15.75">
      <c r="J493" s="233"/>
    </row>
    <row r="494" ht="15.75">
      <c r="J494" s="233"/>
    </row>
    <row r="495" ht="15.75">
      <c r="J495" s="233"/>
    </row>
    <row r="496" ht="15.75">
      <c r="J496" s="233"/>
    </row>
    <row r="497" ht="15.75">
      <c r="J497" s="233"/>
    </row>
    <row r="498" ht="15.75">
      <c r="J498" s="233"/>
    </row>
    <row r="499" ht="15.75">
      <c r="J499" s="233"/>
    </row>
    <row r="500" ht="15.75">
      <c r="J500" s="233"/>
    </row>
    <row r="501" ht="15.75">
      <c r="J501" s="233"/>
    </row>
    <row r="502" ht="15.75">
      <c r="J502" s="233"/>
    </row>
    <row r="503" ht="15.75">
      <c r="J503" s="233"/>
    </row>
    <row r="504" ht="15.75">
      <c r="J504" s="233"/>
    </row>
    <row r="505" ht="15.75">
      <c r="J505" s="233"/>
    </row>
    <row r="506" ht="15.75">
      <c r="J506" s="233"/>
    </row>
    <row r="507" ht="15.75">
      <c r="J507" s="233"/>
    </row>
    <row r="508" ht="15.75">
      <c r="J508" s="233"/>
    </row>
    <row r="509" ht="15.75">
      <c r="J509" s="233"/>
    </row>
    <row r="510" ht="15.75">
      <c r="J510" s="233"/>
    </row>
    <row r="511" ht="15.75">
      <c r="J511" s="233"/>
    </row>
    <row r="512" ht="15.75">
      <c r="J512" s="233"/>
    </row>
    <row r="513" ht="15.75">
      <c r="J513" s="233"/>
    </row>
    <row r="514" ht="15.75">
      <c r="J514" s="233"/>
    </row>
    <row r="515" ht="15.75">
      <c r="J515" s="233"/>
    </row>
    <row r="516" ht="15.75">
      <c r="J516" s="233"/>
    </row>
    <row r="517" ht="15.75">
      <c r="J517" s="233"/>
    </row>
    <row r="518" ht="15.75">
      <c r="J518" s="233"/>
    </row>
    <row r="519" ht="15.75">
      <c r="J519" s="233"/>
    </row>
    <row r="520" ht="15.75">
      <c r="J520" s="233"/>
    </row>
    <row r="521" ht="15.75">
      <c r="J521" s="233"/>
    </row>
    <row r="522" ht="15.75">
      <c r="J522" s="233"/>
    </row>
    <row r="523" ht="15.75">
      <c r="J523" s="233"/>
    </row>
    <row r="524" ht="15.75">
      <c r="J524" s="233"/>
    </row>
    <row r="525" ht="15.75">
      <c r="J525" s="233"/>
    </row>
    <row r="526" ht="15.75">
      <c r="J526" s="233"/>
    </row>
    <row r="527" ht="15.75">
      <c r="J527" s="233"/>
    </row>
    <row r="528" ht="15.75">
      <c r="J528" s="233"/>
    </row>
    <row r="529" ht="15.75">
      <c r="J529" s="233"/>
    </row>
    <row r="530" ht="15.75">
      <c r="J530" s="233"/>
    </row>
    <row r="531" ht="15.75">
      <c r="J531" s="233"/>
    </row>
    <row r="532" ht="15.75">
      <c r="J532" s="233"/>
    </row>
    <row r="533" ht="15.75">
      <c r="J533" s="233"/>
    </row>
    <row r="534" ht="15.75">
      <c r="J534" s="233"/>
    </row>
    <row r="535" ht="15.75">
      <c r="J535" s="233"/>
    </row>
    <row r="536" ht="15.75">
      <c r="J536" s="233"/>
    </row>
    <row r="537" ht="15.75">
      <c r="J537" s="233"/>
    </row>
    <row r="538" ht="15.75">
      <c r="J538" s="233"/>
    </row>
    <row r="539" ht="15.75">
      <c r="J539" s="233"/>
    </row>
    <row r="540" ht="15.75">
      <c r="J540" s="233"/>
    </row>
    <row r="541" ht="15.75">
      <c r="J541" s="233"/>
    </row>
    <row r="542" ht="15.75">
      <c r="J542" s="233"/>
    </row>
    <row r="543" ht="15.75">
      <c r="J543" s="233"/>
    </row>
    <row r="544" ht="15.75">
      <c r="J544" s="233"/>
    </row>
    <row r="545" ht="15.75">
      <c r="J545" s="233"/>
    </row>
    <row r="546" ht="15.75">
      <c r="J546" s="233"/>
    </row>
    <row r="547" ht="15.75">
      <c r="J547" s="233"/>
    </row>
    <row r="548" ht="15.75">
      <c r="J548" s="233"/>
    </row>
    <row r="549" ht="15.75">
      <c r="J549" s="233"/>
    </row>
    <row r="550" ht="15.75">
      <c r="J550" s="233"/>
    </row>
    <row r="551" ht="15.75">
      <c r="J551" s="233"/>
    </row>
    <row r="552" ht="15.75">
      <c r="J552" s="233"/>
    </row>
    <row r="553" ht="15.75">
      <c r="J553" s="233"/>
    </row>
    <row r="554" ht="15.75">
      <c r="J554" s="233"/>
    </row>
    <row r="555" ht="15.75">
      <c r="J555" s="233"/>
    </row>
    <row r="556" ht="15.75">
      <c r="J556" s="233"/>
    </row>
    <row r="557" ht="15.75">
      <c r="J557" s="233"/>
    </row>
    <row r="558" ht="15.75">
      <c r="J558" s="233"/>
    </row>
    <row r="559" ht="15.75">
      <c r="J559" s="233"/>
    </row>
    <row r="560" ht="15.75">
      <c r="J560" s="233"/>
    </row>
    <row r="561" ht="15.75">
      <c r="J561" s="233"/>
    </row>
    <row r="562" ht="15.75">
      <c r="J562" s="233"/>
    </row>
    <row r="563" ht="15.75">
      <c r="J563" s="233"/>
    </row>
    <row r="564" ht="15.75">
      <c r="J564" s="233"/>
    </row>
    <row r="565" ht="15.75">
      <c r="J565" s="233"/>
    </row>
    <row r="566" ht="15.75">
      <c r="J566" s="233"/>
    </row>
    <row r="567" ht="15.75">
      <c r="J567" s="233"/>
    </row>
    <row r="568" ht="15.75">
      <c r="J568" s="233"/>
    </row>
    <row r="569" ht="15.75">
      <c r="J569" s="233"/>
    </row>
    <row r="570" ht="15.75">
      <c r="J570" s="233"/>
    </row>
    <row r="571" ht="15.75">
      <c r="J571" s="233"/>
    </row>
    <row r="572" ht="15.75">
      <c r="J572" s="233"/>
    </row>
    <row r="573" ht="15.75">
      <c r="J573" s="233"/>
    </row>
    <row r="574" ht="15.75">
      <c r="J574" s="233"/>
    </row>
    <row r="575" ht="15.75">
      <c r="J575" s="233"/>
    </row>
    <row r="576" ht="15.75">
      <c r="J576" s="233"/>
    </row>
    <row r="577" ht="15.75">
      <c r="J577" s="233"/>
    </row>
    <row r="578" ht="15.75">
      <c r="J578" s="233"/>
    </row>
    <row r="579" ht="15.75">
      <c r="J579" s="233"/>
    </row>
    <row r="580" ht="15.75">
      <c r="J580" s="233"/>
    </row>
    <row r="581" ht="15.75">
      <c r="J581" s="233"/>
    </row>
    <row r="582" ht="15.75">
      <c r="J582" s="233"/>
    </row>
    <row r="583" ht="15.75">
      <c r="J583" s="233"/>
    </row>
    <row r="584" ht="15.75">
      <c r="J584" s="233"/>
    </row>
    <row r="585" ht="15.75">
      <c r="J585" s="233"/>
    </row>
    <row r="586" ht="15.75">
      <c r="J586" s="233"/>
    </row>
    <row r="587" ht="15.75">
      <c r="J587" s="233"/>
    </row>
    <row r="588" ht="15.75">
      <c r="J588" s="233"/>
    </row>
    <row r="589" ht="15.75">
      <c r="J589" s="233"/>
    </row>
    <row r="590" ht="15.75">
      <c r="J590" s="233"/>
    </row>
    <row r="591" ht="15.75">
      <c r="J591" s="233"/>
    </row>
    <row r="592" ht="15.75">
      <c r="J592" s="233"/>
    </row>
    <row r="593" ht="15.75">
      <c r="J593" s="233"/>
    </row>
    <row r="594" ht="15.75">
      <c r="J594" s="233"/>
    </row>
    <row r="595" ht="15.75">
      <c r="J595" s="233"/>
    </row>
    <row r="596" ht="15.75">
      <c r="J596" s="233"/>
    </row>
    <row r="597" ht="15.75">
      <c r="J597" s="233"/>
    </row>
    <row r="598" ht="15.75">
      <c r="J598" s="233"/>
    </row>
    <row r="599" ht="15.75">
      <c r="J599" s="233"/>
    </row>
    <row r="600" ht="15.75">
      <c r="J600" s="233"/>
    </row>
    <row r="601" ht="15.75">
      <c r="J601" s="233"/>
    </row>
    <row r="602" ht="15.75">
      <c r="J602" s="233"/>
    </row>
    <row r="603" ht="15.75">
      <c r="J603" s="233"/>
    </row>
    <row r="604" ht="15.75">
      <c r="J604" s="233"/>
    </row>
    <row r="605" ht="15.75">
      <c r="J605" s="233"/>
    </row>
    <row r="606" ht="15.75">
      <c r="J606" s="233"/>
    </row>
    <row r="607" ht="15.75">
      <c r="J607" s="233"/>
    </row>
    <row r="608" ht="15.75">
      <c r="J608" s="233"/>
    </row>
    <row r="609" ht="15.75">
      <c r="J609" s="233"/>
    </row>
    <row r="610" ht="15.75">
      <c r="J610" s="233"/>
    </row>
    <row r="611" ht="15.75">
      <c r="J611" s="233"/>
    </row>
    <row r="612" ht="15.75">
      <c r="J612" s="233"/>
    </row>
    <row r="613" ht="15.75">
      <c r="J613" s="233"/>
    </row>
    <row r="614" ht="15.75">
      <c r="J614" s="233"/>
    </row>
    <row r="615" ht="15.75">
      <c r="J615" s="233"/>
    </row>
    <row r="616" ht="15.75">
      <c r="J616" s="233"/>
    </row>
    <row r="617" ht="15.75">
      <c r="J617" s="233"/>
    </row>
    <row r="618" ht="15.75">
      <c r="J618" s="233"/>
    </row>
    <row r="619" ht="15.75">
      <c r="J619" s="233"/>
    </row>
    <row r="620" ht="15.75">
      <c r="J620" s="233"/>
    </row>
    <row r="621" ht="15.75">
      <c r="J621" s="233"/>
    </row>
    <row r="622" ht="15.75">
      <c r="J622" s="233"/>
    </row>
    <row r="623" ht="15.75">
      <c r="J623" s="233"/>
    </row>
    <row r="624" ht="15.75">
      <c r="J624" s="233"/>
    </row>
    <row r="625" ht="15.75">
      <c r="J625" s="233"/>
    </row>
    <row r="626" ht="15.75">
      <c r="J626" s="233"/>
    </row>
    <row r="627" ht="15.75">
      <c r="J627" s="233"/>
    </row>
    <row r="628" ht="15.75">
      <c r="J628" s="233"/>
    </row>
    <row r="629" ht="15.75">
      <c r="J629" s="233"/>
    </row>
    <row r="630" ht="15.75">
      <c r="J630" s="233"/>
    </row>
    <row r="631" ht="15.75">
      <c r="J631" s="233"/>
    </row>
    <row r="632" ht="15.75">
      <c r="J632" s="233"/>
    </row>
    <row r="633" ht="15.75">
      <c r="J633" s="233"/>
    </row>
    <row r="634" ht="15.75">
      <c r="J634" s="233"/>
    </row>
    <row r="635" ht="15.75">
      <c r="J635" s="233"/>
    </row>
    <row r="636" ht="15.75">
      <c r="J636" s="233"/>
    </row>
    <row r="637" ht="15.75">
      <c r="J637" s="233"/>
    </row>
    <row r="638" ht="15.75">
      <c r="J638" s="233"/>
    </row>
    <row r="639" ht="15.75">
      <c r="J639" s="233"/>
    </row>
    <row r="640" ht="15.75">
      <c r="J640" s="233"/>
    </row>
    <row r="641" ht="15.75">
      <c r="J641" s="233"/>
    </row>
    <row r="642" ht="15.75">
      <c r="J642" s="233"/>
    </row>
    <row r="643" ht="15.75">
      <c r="J643" s="233"/>
    </row>
    <row r="644" ht="15.75">
      <c r="J644" s="233"/>
    </row>
    <row r="645" ht="15.75">
      <c r="J645" s="233"/>
    </row>
    <row r="646" ht="15.75">
      <c r="J646" s="233"/>
    </row>
    <row r="647" ht="15.75">
      <c r="J647" s="233"/>
    </row>
    <row r="648" ht="15.75">
      <c r="J648" s="233"/>
    </row>
    <row r="649" ht="15.75">
      <c r="J649" s="233"/>
    </row>
    <row r="650" ht="15.75">
      <c r="J650" s="233"/>
    </row>
    <row r="651" ht="15.75">
      <c r="J651" s="233"/>
    </row>
    <row r="652" ht="15.75">
      <c r="J652" s="233"/>
    </row>
    <row r="653" ht="15.75">
      <c r="J653" s="233"/>
    </row>
    <row r="654" ht="15.75">
      <c r="J654" s="233"/>
    </row>
    <row r="655" ht="15.75">
      <c r="J655" s="233"/>
    </row>
    <row r="656" ht="15.75">
      <c r="J656" s="233"/>
    </row>
    <row r="657" ht="15.75">
      <c r="J657" s="233"/>
    </row>
    <row r="658" ht="15.75">
      <c r="J658" s="233"/>
    </row>
    <row r="659" ht="15.75">
      <c r="J659" s="233"/>
    </row>
    <row r="660" ht="15.75">
      <c r="J660" s="233"/>
    </row>
    <row r="661" ht="15.75">
      <c r="J661" s="233"/>
    </row>
    <row r="662" ht="15.75">
      <c r="J662" s="233"/>
    </row>
    <row r="663" ht="15.75">
      <c r="J663" s="233"/>
    </row>
    <row r="664" ht="15.75">
      <c r="J664" s="233"/>
    </row>
    <row r="665" ht="15.75">
      <c r="J665" s="233"/>
    </row>
    <row r="666" ht="15.75">
      <c r="J666" s="233"/>
    </row>
    <row r="667" ht="15.75">
      <c r="J667" s="233"/>
    </row>
    <row r="668" ht="15.75">
      <c r="J668" s="233"/>
    </row>
    <row r="669" ht="15.75">
      <c r="J669" s="233"/>
    </row>
    <row r="670" ht="15.75">
      <c r="J670" s="233"/>
    </row>
    <row r="671" ht="15.75">
      <c r="J671" s="233"/>
    </row>
    <row r="672" ht="15.75">
      <c r="J672" s="233"/>
    </row>
    <row r="673" ht="15.75">
      <c r="J673" s="233"/>
    </row>
    <row r="674" ht="15.75">
      <c r="J674" s="233"/>
    </row>
    <row r="675" ht="15.75">
      <c r="J675" s="233"/>
    </row>
    <row r="676" ht="15.75">
      <c r="J676" s="233"/>
    </row>
    <row r="677" ht="15.75">
      <c r="J677" s="233"/>
    </row>
    <row r="678" ht="15.75">
      <c r="J678" s="233"/>
    </row>
    <row r="679" ht="15.75">
      <c r="J679" s="233"/>
    </row>
    <row r="680" ht="15.75">
      <c r="J680" s="233"/>
    </row>
    <row r="681" ht="15.75">
      <c r="J681" s="233"/>
    </row>
    <row r="682" ht="15.75">
      <c r="J682" s="233"/>
    </row>
    <row r="683" ht="15.75">
      <c r="J683" s="233"/>
    </row>
    <row r="684" ht="15.75">
      <c r="J684" s="233"/>
    </row>
    <row r="685" ht="15.75">
      <c r="J685" s="233"/>
    </row>
    <row r="686" ht="15.75">
      <c r="J686" s="233"/>
    </row>
    <row r="687" ht="15.75">
      <c r="J687" s="233"/>
    </row>
    <row r="688" ht="15.75">
      <c r="J688" s="233"/>
    </row>
    <row r="689" ht="15.75">
      <c r="J689" s="233"/>
    </row>
    <row r="690" ht="15.75">
      <c r="J690" s="233"/>
    </row>
    <row r="691" ht="15.75">
      <c r="J691" s="233"/>
    </row>
    <row r="692" ht="15.75">
      <c r="J692" s="233"/>
    </row>
    <row r="693" ht="15.75">
      <c r="J693" s="233"/>
    </row>
    <row r="694" ht="15.75">
      <c r="J694" s="233"/>
    </row>
    <row r="695" ht="15.75">
      <c r="J695" s="233"/>
    </row>
    <row r="696" ht="15.75">
      <c r="J696" s="233"/>
    </row>
    <row r="697" ht="15.75">
      <c r="J697" s="233"/>
    </row>
    <row r="698" ht="15.75">
      <c r="J698" s="233"/>
    </row>
    <row r="699" ht="15.75">
      <c r="J699" s="233"/>
    </row>
    <row r="700" ht="15.75">
      <c r="J700" s="233"/>
    </row>
    <row r="701" ht="15.75">
      <c r="J701" s="233"/>
    </row>
    <row r="702" ht="15.75">
      <c r="J702" s="233"/>
    </row>
    <row r="703" ht="15.75">
      <c r="J703" s="233"/>
    </row>
    <row r="704" ht="15.75">
      <c r="J704" s="233"/>
    </row>
    <row r="705" ht="15.75">
      <c r="J705" s="233"/>
    </row>
    <row r="706" ht="15.75">
      <c r="J706" s="233"/>
    </row>
    <row r="707" ht="15.75">
      <c r="J707" s="233"/>
    </row>
    <row r="708" ht="15.75">
      <c r="J708" s="233"/>
    </row>
    <row r="709" ht="15.75">
      <c r="J709" s="233"/>
    </row>
    <row r="710" ht="15.75">
      <c r="J710" s="233"/>
    </row>
    <row r="711" ht="15.75">
      <c r="J711" s="233"/>
    </row>
    <row r="712" ht="15.75">
      <c r="J712" s="233"/>
    </row>
    <row r="713" ht="15.75">
      <c r="J713" s="233"/>
    </row>
    <row r="714" ht="15.75">
      <c r="J714" s="233"/>
    </row>
    <row r="715" ht="15.75">
      <c r="J715" s="233"/>
    </row>
    <row r="716" ht="15.75">
      <c r="J716" s="233"/>
    </row>
    <row r="717" ht="15.75">
      <c r="J717" s="233"/>
    </row>
    <row r="718" ht="15.75">
      <c r="J718" s="233"/>
    </row>
    <row r="719" ht="15.75">
      <c r="J719" s="233"/>
    </row>
    <row r="720" ht="15.75">
      <c r="J720" s="233"/>
    </row>
    <row r="721" ht="15.75">
      <c r="J721" s="233"/>
    </row>
    <row r="722" ht="15.75">
      <c r="J722" s="233"/>
    </row>
    <row r="723" ht="15.75">
      <c r="J723" s="233"/>
    </row>
    <row r="724" ht="15.75">
      <c r="J724" s="233"/>
    </row>
    <row r="725" ht="15.75">
      <c r="J725" s="233"/>
    </row>
    <row r="726" ht="15.75">
      <c r="J726" s="233"/>
    </row>
    <row r="727" ht="15.75">
      <c r="J727" s="233"/>
    </row>
    <row r="728" ht="15.75">
      <c r="J728" s="233"/>
    </row>
    <row r="729" ht="15.75">
      <c r="J729" s="233"/>
    </row>
    <row r="730" ht="15.75">
      <c r="J730" s="233"/>
    </row>
    <row r="731" ht="15.75">
      <c r="J731" s="233"/>
    </row>
    <row r="732" ht="15.75">
      <c r="J732" s="233"/>
    </row>
    <row r="733" ht="15.75">
      <c r="J733" s="233"/>
    </row>
    <row r="734" ht="15.75">
      <c r="J734" s="233"/>
    </row>
    <row r="735" ht="15.75">
      <c r="J735" s="233"/>
    </row>
    <row r="736" ht="15.75">
      <c r="J736" s="233"/>
    </row>
    <row r="737" ht="15.75">
      <c r="J737" s="233"/>
    </row>
    <row r="738" ht="15.75">
      <c r="J738" s="233"/>
    </row>
    <row r="739" ht="15.75">
      <c r="J739" s="233"/>
    </row>
    <row r="740" ht="15.75">
      <c r="J740" s="233"/>
    </row>
    <row r="741" ht="15.75">
      <c r="J741" s="233"/>
    </row>
    <row r="742" ht="15.75">
      <c r="J742" s="233"/>
    </row>
    <row r="743" ht="15.75">
      <c r="J743" s="233"/>
    </row>
    <row r="744" ht="15.75">
      <c r="J744" s="233"/>
    </row>
    <row r="745" ht="15.75">
      <c r="J745" s="233"/>
    </row>
    <row r="746" ht="15.75">
      <c r="J746" s="233"/>
    </row>
    <row r="747" ht="15.75">
      <c r="J747" s="233"/>
    </row>
    <row r="748" ht="15.75">
      <c r="J748" s="233"/>
    </row>
    <row r="749" ht="15.75">
      <c r="J749" s="233"/>
    </row>
    <row r="750" ht="15.75">
      <c r="J750" s="233"/>
    </row>
    <row r="751" ht="15.75">
      <c r="J751" s="233"/>
    </row>
    <row r="752" ht="15.75">
      <c r="J752" s="233"/>
    </row>
    <row r="753" ht="15.75">
      <c r="J753" s="233"/>
    </row>
    <row r="754" ht="15.75">
      <c r="J754" s="233"/>
    </row>
    <row r="755" ht="15.75">
      <c r="J755" s="233"/>
    </row>
    <row r="756" ht="15.75">
      <c r="J756" s="233"/>
    </row>
    <row r="757" ht="15.75">
      <c r="J757" s="233"/>
    </row>
    <row r="758" ht="15.75">
      <c r="J758" s="233"/>
    </row>
    <row r="759" ht="15.75">
      <c r="J759" s="233"/>
    </row>
    <row r="760" ht="15.75">
      <c r="J760" s="233"/>
    </row>
    <row r="761" ht="15.75">
      <c r="J761" s="233"/>
    </row>
    <row r="762" ht="15.75">
      <c r="J762" s="233"/>
    </row>
    <row r="763" ht="15.75">
      <c r="J763" s="233"/>
    </row>
    <row r="764" ht="15.75">
      <c r="J764" s="233"/>
    </row>
    <row r="765" ht="15.75">
      <c r="J765" s="233"/>
    </row>
    <row r="766" ht="15.75">
      <c r="J766" s="233"/>
    </row>
    <row r="767" ht="15.75">
      <c r="J767" s="233"/>
    </row>
    <row r="768" ht="15.75">
      <c r="J768" s="233"/>
    </row>
    <row r="769" ht="15.75">
      <c r="J769" s="233"/>
    </row>
    <row r="770" ht="15.75">
      <c r="J770" s="233"/>
    </row>
    <row r="771" ht="15.75">
      <c r="J771" s="233"/>
    </row>
    <row r="772" ht="15.75">
      <c r="J772" s="233"/>
    </row>
    <row r="773" ht="15.75">
      <c r="J773" s="233"/>
    </row>
    <row r="774" ht="15.75">
      <c r="J774" s="233"/>
    </row>
    <row r="775" ht="15.75">
      <c r="J775" s="233"/>
    </row>
    <row r="776" ht="15.75">
      <c r="J776" s="233"/>
    </row>
    <row r="777" ht="15.75">
      <c r="J777" s="233"/>
    </row>
    <row r="778" ht="15.75">
      <c r="J778" s="233"/>
    </row>
    <row r="779" ht="15.75">
      <c r="J779" s="233"/>
    </row>
    <row r="780" ht="15.75">
      <c r="J780" s="233"/>
    </row>
    <row r="781" ht="15.75">
      <c r="J781" s="233"/>
    </row>
    <row r="782" ht="15.75">
      <c r="J782" s="233"/>
    </row>
    <row r="783" ht="15.75">
      <c r="J783" s="233"/>
    </row>
    <row r="784" ht="15.75">
      <c r="J784" s="233"/>
    </row>
    <row r="785" ht="15.75">
      <c r="J785" s="233"/>
    </row>
    <row r="786" ht="15.75">
      <c r="J786" s="233"/>
    </row>
    <row r="787" ht="15.75">
      <c r="J787" s="233"/>
    </row>
    <row r="788" ht="15.75">
      <c r="J788" s="233"/>
    </row>
    <row r="789" ht="15.75">
      <c r="J789" s="233"/>
    </row>
    <row r="790" ht="15.75">
      <c r="J790" s="233"/>
    </row>
    <row r="791" ht="15.75">
      <c r="J791" s="233"/>
    </row>
    <row r="792" ht="15.75">
      <c r="J792" s="233"/>
    </row>
    <row r="793" ht="15.75">
      <c r="J793" s="233"/>
    </row>
    <row r="794" ht="15.75">
      <c r="J794" s="233"/>
    </row>
    <row r="795" ht="15.75">
      <c r="J795" s="233"/>
    </row>
    <row r="796" ht="15.75">
      <c r="J796" s="233"/>
    </row>
    <row r="797" ht="15.75">
      <c r="J797" s="233"/>
    </row>
    <row r="798" ht="15.75">
      <c r="J798" s="233"/>
    </row>
    <row r="799" ht="15.75">
      <c r="J799" s="233"/>
    </row>
    <row r="800" ht="15.75">
      <c r="J800" s="233"/>
    </row>
    <row r="801" ht="15.75">
      <c r="J801" s="233"/>
    </row>
    <row r="802" ht="15.75">
      <c r="J802" s="233"/>
    </row>
    <row r="803" ht="15.75">
      <c r="J803" s="233"/>
    </row>
    <row r="804" ht="15.75">
      <c r="J804" s="233"/>
    </row>
    <row r="805" ht="15.75">
      <c r="J805" s="233"/>
    </row>
    <row r="806" ht="15.75">
      <c r="J806" s="233"/>
    </row>
    <row r="807" ht="15.75">
      <c r="J807" s="233"/>
    </row>
    <row r="808" ht="15.75">
      <c r="J808" s="233"/>
    </row>
    <row r="809" ht="15.75">
      <c r="J809" s="233"/>
    </row>
    <row r="810" ht="15.75">
      <c r="J810" s="233"/>
    </row>
    <row r="811" ht="15.75">
      <c r="J811" s="233"/>
    </row>
    <row r="812" ht="15.75">
      <c r="J812" s="233"/>
    </row>
    <row r="813" ht="15.75">
      <c r="J813" s="233"/>
    </row>
    <row r="814" ht="15.75">
      <c r="J814" s="233"/>
    </row>
    <row r="815" ht="15.75">
      <c r="J815" s="233"/>
    </row>
    <row r="816" ht="15.75">
      <c r="J816" s="233"/>
    </row>
    <row r="817" ht="15.75">
      <c r="J817" s="233"/>
    </row>
    <row r="818" ht="15.75">
      <c r="J818" s="233"/>
    </row>
    <row r="819" ht="15.75">
      <c r="J819" s="233"/>
    </row>
    <row r="820" ht="15.75">
      <c r="J820" s="233"/>
    </row>
    <row r="821" ht="15.75">
      <c r="J821" s="233"/>
    </row>
    <row r="822" ht="15.75">
      <c r="J822" s="233"/>
    </row>
    <row r="823" ht="15.75">
      <c r="J823" s="233"/>
    </row>
    <row r="824" ht="15.75">
      <c r="J824" s="233"/>
    </row>
    <row r="825" ht="15.75">
      <c r="J825" s="233"/>
    </row>
    <row r="826" ht="15.75">
      <c r="J826" s="233"/>
    </row>
    <row r="827" ht="15.75">
      <c r="J827" s="233"/>
    </row>
    <row r="828" ht="15.75">
      <c r="J828" s="233"/>
    </row>
    <row r="829" ht="15.75">
      <c r="J829" s="233"/>
    </row>
    <row r="830" ht="15.75">
      <c r="J830" s="233"/>
    </row>
    <row r="831" ht="15.75">
      <c r="J831" s="233"/>
    </row>
    <row r="832" ht="15.75">
      <c r="J832" s="233"/>
    </row>
    <row r="833" ht="15.75">
      <c r="J833" s="233"/>
    </row>
    <row r="834" ht="15.75">
      <c r="J834" s="233"/>
    </row>
    <row r="835" ht="15.75">
      <c r="J835" s="233"/>
    </row>
    <row r="836" ht="15.75">
      <c r="J836" s="233"/>
    </row>
    <row r="837" ht="15.75">
      <c r="J837" s="233"/>
    </row>
    <row r="838" ht="15.75">
      <c r="J838" s="233"/>
    </row>
    <row r="839" ht="15.75">
      <c r="J839" s="233"/>
    </row>
    <row r="840" ht="15.75">
      <c r="J840" s="233"/>
    </row>
    <row r="841" ht="15.75">
      <c r="J841" s="233"/>
    </row>
    <row r="842" ht="15.75">
      <c r="J842" s="233"/>
    </row>
    <row r="843" ht="15.75">
      <c r="J843" s="233"/>
    </row>
    <row r="844" ht="15.75">
      <c r="J844" s="233"/>
    </row>
    <row r="845" ht="15.75">
      <c r="J845" s="233"/>
    </row>
    <row r="846" ht="15.75">
      <c r="J846" s="233"/>
    </row>
    <row r="847" ht="15.75">
      <c r="J847" s="233"/>
    </row>
    <row r="848" ht="15.75">
      <c r="J848" s="233"/>
    </row>
    <row r="849" ht="15.75">
      <c r="J849" s="233"/>
    </row>
    <row r="850" ht="15.75">
      <c r="J850" s="233"/>
    </row>
    <row r="851" ht="15.75">
      <c r="J851" s="233"/>
    </row>
    <row r="852" ht="15.75">
      <c r="J852" s="233"/>
    </row>
    <row r="853" ht="15.75">
      <c r="J853" s="233"/>
    </row>
    <row r="854" ht="15.75">
      <c r="J854" s="233"/>
    </row>
    <row r="855" ht="15.75">
      <c r="J855" s="233"/>
    </row>
    <row r="856" ht="15.75">
      <c r="J856" s="233"/>
    </row>
    <row r="857" ht="15.75">
      <c r="J857" s="233"/>
    </row>
    <row r="858" ht="15.75">
      <c r="J858" s="233"/>
    </row>
    <row r="859" ht="15.75">
      <c r="J859" s="233"/>
    </row>
    <row r="860" ht="15.75">
      <c r="J860" s="233"/>
    </row>
    <row r="861" ht="15.75">
      <c r="J861" s="233"/>
    </row>
    <row r="862" ht="15.75">
      <c r="J862" s="233"/>
    </row>
    <row r="863" ht="15.75">
      <c r="J863" s="233"/>
    </row>
    <row r="864" ht="15.75">
      <c r="J864" s="233"/>
    </row>
    <row r="865" ht="15.75">
      <c r="J865" s="233"/>
    </row>
    <row r="866" ht="15.75">
      <c r="J866" s="233"/>
    </row>
    <row r="867" ht="15.75">
      <c r="J867" s="233"/>
    </row>
    <row r="868" ht="15.75">
      <c r="J868" s="233"/>
    </row>
    <row r="869" ht="15.75">
      <c r="J869" s="233"/>
    </row>
    <row r="870" ht="15.75">
      <c r="J870" s="233"/>
    </row>
    <row r="871" ht="15.75">
      <c r="J871" s="233"/>
    </row>
    <row r="872" ht="15.75">
      <c r="J872" s="233"/>
    </row>
    <row r="873" ht="15.75">
      <c r="J873" s="233"/>
    </row>
    <row r="874" ht="15.75">
      <c r="J874" s="233"/>
    </row>
    <row r="875" ht="15.75">
      <c r="J875" s="233"/>
    </row>
    <row r="876" ht="15.75">
      <c r="J876" s="233"/>
    </row>
    <row r="877" ht="15.75">
      <c r="J877" s="233"/>
    </row>
    <row r="878" ht="15.75">
      <c r="J878" s="233"/>
    </row>
    <row r="879" ht="15.75">
      <c r="J879" s="233"/>
    </row>
    <row r="880" ht="15.75">
      <c r="J880" s="233"/>
    </row>
    <row r="881" ht="15.75">
      <c r="J881" s="233"/>
    </row>
    <row r="882" ht="15.75">
      <c r="J882" s="233"/>
    </row>
    <row r="883" ht="15.75">
      <c r="J883" s="233"/>
    </row>
    <row r="884" ht="15.75">
      <c r="J884" s="233"/>
    </row>
    <row r="885" ht="15.75">
      <c r="J885" s="233"/>
    </row>
    <row r="886" ht="15.75">
      <c r="J886" s="233"/>
    </row>
    <row r="887" ht="15.75">
      <c r="J887" s="233"/>
    </row>
    <row r="888" ht="15.75">
      <c r="J888" s="233"/>
    </row>
    <row r="889" ht="15.75">
      <c r="J889" s="233"/>
    </row>
    <row r="890" ht="15.75">
      <c r="J890" s="233"/>
    </row>
    <row r="891" ht="15.75">
      <c r="J891" s="233"/>
    </row>
    <row r="892" ht="15.75">
      <c r="J892" s="233"/>
    </row>
    <row r="893" ht="15.75">
      <c r="J893" s="233"/>
    </row>
    <row r="894" ht="15.75">
      <c r="J894" s="233"/>
    </row>
    <row r="895" ht="15.75">
      <c r="J895" s="233"/>
    </row>
    <row r="896" ht="15.75">
      <c r="J896" s="233"/>
    </row>
    <row r="897" ht="15.75">
      <c r="J897" s="233"/>
    </row>
    <row r="898" ht="15.75">
      <c r="J898" s="233"/>
    </row>
    <row r="899" ht="15.75">
      <c r="J899" s="233"/>
    </row>
    <row r="900" ht="15.75">
      <c r="J900" s="233"/>
    </row>
    <row r="901" ht="15.75">
      <c r="J901" s="233"/>
    </row>
    <row r="902" ht="15.75">
      <c r="J902" s="233"/>
    </row>
    <row r="903" ht="15.75">
      <c r="J903" s="233"/>
    </row>
    <row r="904" ht="15.75">
      <c r="J904" s="233"/>
    </row>
    <row r="905" ht="15.75">
      <c r="J905" s="233"/>
    </row>
    <row r="906" ht="15.75">
      <c r="J906" s="233"/>
    </row>
    <row r="907" ht="15.75">
      <c r="J907" s="233"/>
    </row>
    <row r="908" ht="15.75">
      <c r="J908" s="233"/>
    </row>
    <row r="909" ht="15.75">
      <c r="J909" s="233"/>
    </row>
    <row r="910" ht="15.75">
      <c r="J910" s="233"/>
    </row>
    <row r="911" ht="15.75">
      <c r="J911" s="233"/>
    </row>
    <row r="912" ht="15.75">
      <c r="J912" s="233"/>
    </row>
    <row r="913" ht="15.75">
      <c r="J913" s="233"/>
    </row>
    <row r="914" ht="15.75">
      <c r="J914" s="233"/>
    </row>
    <row r="915" ht="15.75">
      <c r="J915" s="233"/>
    </row>
    <row r="916" ht="15.75">
      <c r="J916" s="233"/>
    </row>
    <row r="917" ht="15.75">
      <c r="J917" s="233"/>
    </row>
    <row r="918" ht="15.75">
      <c r="J918" s="233"/>
    </row>
    <row r="919" ht="15.75">
      <c r="J919" s="233"/>
    </row>
    <row r="920" ht="15.75">
      <c r="J920" s="233"/>
    </row>
    <row r="921" ht="15.75">
      <c r="J921" s="233"/>
    </row>
    <row r="922" ht="15.75">
      <c r="J922" s="233"/>
    </row>
    <row r="923" ht="15.75">
      <c r="J923" s="233"/>
    </row>
    <row r="924" ht="15.75">
      <c r="J924" s="233"/>
    </row>
    <row r="925" ht="15.75">
      <c r="J925" s="233"/>
    </row>
    <row r="926" ht="15.75">
      <c r="J926" s="233"/>
    </row>
    <row r="927" ht="15.75">
      <c r="J927" s="233"/>
    </row>
    <row r="928" ht="15.75">
      <c r="J928" s="233"/>
    </row>
    <row r="929" ht="15.75">
      <c r="J929" s="233"/>
    </row>
    <row r="930" ht="15.75">
      <c r="J930" s="233"/>
    </row>
    <row r="931" ht="15.75">
      <c r="J931" s="233"/>
    </row>
    <row r="932" ht="15.75">
      <c r="J932" s="233"/>
    </row>
    <row r="933" ht="15.75">
      <c r="J933" s="233"/>
    </row>
    <row r="934" ht="15.75">
      <c r="J934" s="233"/>
    </row>
    <row r="935" ht="15.75">
      <c r="J935" s="233"/>
    </row>
    <row r="936" ht="15.75">
      <c r="J936" s="233"/>
    </row>
    <row r="937" ht="15.75">
      <c r="J937" s="233"/>
    </row>
    <row r="938" ht="15.75">
      <c r="J938" s="233"/>
    </row>
    <row r="939" ht="15.75">
      <c r="J939" s="233"/>
    </row>
    <row r="940" ht="15.75">
      <c r="J940" s="233"/>
    </row>
    <row r="941" ht="15.75">
      <c r="J941" s="233"/>
    </row>
    <row r="942" ht="15.75">
      <c r="J942" s="233"/>
    </row>
    <row r="943" ht="15.75">
      <c r="J943" s="233"/>
    </row>
    <row r="944" ht="15.75">
      <c r="J944" s="233"/>
    </row>
    <row r="945" ht="15.75">
      <c r="J945" s="233"/>
    </row>
    <row r="946" ht="15.75">
      <c r="J946" s="233"/>
    </row>
    <row r="947" ht="15.75">
      <c r="J947" s="233"/>
    </row>
    <row r="948" ht="15.75">
      <c r="J948" s="233"/>
    </row>
    <row r="949" ht="15.75">
      <c r="J949" s="233"/>
    </row>
    <row r="950" ht="15.75">
      <c r="J950" s="233"/>
    </row>
    <row r="951" ht="15.75">
      <c r="J951" s="233"/>
    </row>
    <row r="952" ht="15.75">
      <c r="J952" s="233"/>
    </row>
    <row r="953" ht="15.75">
      <c r="J953" s="233"/>
    </row>
    <row r="954" ht="15.75">
      <c r="J954" s="233"/>
    </row>
    <row r="955" ht="15.75">
      <c r="J955" s="233"/>
    </row>
    <row r="956" ht="15.75">
      <c r="J956" s="233"/>
    </row>
    <row r="957" ht="15.75">
      <c r="J957" s="233"/>
    </row>
    <row r="958" ht="15.75">
      <c r="J958" s="233"/>
    </row>
    <row r="959" ht="15.75">
      <c r="J959" s="233"/>
    </row>
    <row r="960" ht="15.75">
      <c r="J960" s="233"/>
    </row>
    <row r="961" ht="15.75">
      <c r="J961" s="233"/>
    </row>
    <row r="962" ht="15.75">
      <c r="J962" s="233"/>
    </row>
    <row r="963" ht="15.75">
      <c r="J963" s="233"/>
    </row>
    <row r="964" ht="15.75">
      <c r="J964" s="233"/>
    </row>
    <row r="965" ht="15.75">
      <c r="J965" s="233"/>
    </row>
    <row r="966" ht="15.75">
      <c r="J966" s="233"/>
    </row>
    <row r="967" ht="15.75">
      <c r="J967" s="233"/>
    </row>
    <row r="968" ht="15.75">
      <c r="J968" s="233"/>
    </row>
    <row r="969" ht="15.75">
      <c r="J969" s="233"/>
    </row>
    <row r="970" ht="15.75">
      <c r="J970" s="233"/>
    </row>
    <row r="971" ht="15.75">
      <c r="J971" s="233"/>
    </row>
    <row r="972" ht="15.75">
      <c r="J972" s="233"/>
    </row>
    <row r="973" ht="15.75">
      <c r="J973" s="233"/>
    </row>
    <row r="974" ht="15.75">
      <c r="J974" s="233"/>
    </row>
    <row r="975" ht="15.75">
      <c r="J975" s="233"/>
    </row>
    <row r="976" ht="15.75">
      <c r="J976" s="233"/>
    </row>
  </sheetData>
  <sheetProtection/>
  <mergeCells count="2">
    <mergeCell ref="A103:J104"/>
    <mergeCell ref="A107:J109"/>
  </mergeCells>
  <printOptions/>
  <pageMargins left="0.8267716535433072" right="0.2362204724409449" top="0.5118110236220472" bottom="0.5118110236220472" header="0.5118110236220472" footer="0.5118110236220472"/>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Furqan Business Organisation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chtan</dc:creator>
  <cp:keywords/>
  <dc:description/>
  <cp:lastModifiedBy>user</cp:lastModifiedBy>
  <cp:lastPrinted>2012-02-24T08:24:34Z</cp:lastPrinted>
  <dcterms:created xsi:type="dcterms:W3CDTF">2007-05-21T06:27:17Z</dcterms:created>
  <dcterms:modified xsi:type="dcterms:W3CDTF">2012-02-24T08:24:35Z</dcterms:modified>
  <cp:category/>
  <cp:version/>
  <cp:contentType/>
  <cp:contentStatus/>
</cp:coreProperties>
</file>